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yarlar" sheetId="1" r:id="rId4"/>
    <sheet state="visible" name="Blank " sheetId="2" r:id="rId5"/>
    <sheet state="visible" name="Sayfa1" sheetId="3" r:id="rId6"/>
    <sheet state="visible" name="Sayfa2" sheetId="4" r:id="rId7"/>
    <sheet state="visible" name="Sayfa3" sheetId="5" r:id="rId8"/>
    <sheet state="visible" name="Sayfa4" sheetId="6" r:id="rId9"/>
    <sheet state="visible" name="Sayfa5" sheetId="7" r:id="rId10"/>
    <sheet state="visible" name="Sayfa6" sheetId="8" r:id="rId11"/>
    <sheet state="visible" name="Sayfa7" sheetId="9" r:id="rId12"/>
    <sheet state="visible" name="Sayfa8" sheetId="10" r:id="rId13"/>
  </sheets>
  <definedNames/>
  <calcPr/>
</workbook>
</file>

<file path=xl/sharedStrings.xml><?xml version="1.0" encoding="utf-8"?>
<sst xmlns="http://schemas.openxmlformats.org/spreadsheetml/2006/main" count="772" uniqueCount="144">
  <si>
    <t>Gece Başlangıç</t>
  </si>
  <si>
    <t>Gece Bitiş</t>
  </si>
  <si>
    <t>Date</t>
  </si>
  <si>
    <t>Aircraft</t>
  </si>
  <si>
    <t>Departure</t>
  </si>
  <si>
    <t>Arrival</t>
  </si>
  <si>
    <t>Multi Pilot Time</t>
  </si>
  <si>
    <t>Total Time</t>
  </si>
  <si>
    <t>Landing</t>
  </si>
  <si>
    <t>Operation Condition Time</t>
  </si>
  <si>
    <t>Pilot Function Time</t>
  </si>
  <si>
    <t>PIC</t>
  </si>
  <si>
    <t>Type</t>
  </si>
  <si>
    <t>Registration</t>
  </si>
  <si>
    <t>Place</t>
  </si>
  <si>
    <t>Time</t>
  </si>
  <si>
    <t>Day</t>
  </si>
  <si>
    <t>Night</t>
  </si>
  <si>
    <t>IFR</t>
  </si>
  <si>
    <t>Co-pilot</t>
  </si>
  <si>
    <t>A321</t>
  </si>
  <si>
    <t>TC-</t>
  </si>
  <si>
    <t>IST</t>
  </si>
  <si>
    <t>KLC</t>
  </si>
  <si>
    <t>Page Total</t>
  </si>
  <si>
    <t>Previous Page</t>
  </si>
  <si>
    <t>Total</t>
  </si>
  <si>
    <t>Previous Page Name</t>
  </si>
  <si>
    <t>Sayfa4</t>
  </si>
  <si>
    <t>Multi</t>
  </si>
  <si>
    <t>PF</t>
  </si>
  <si>
    <t>Pilot Time</t>
  </si>
  <si>
    <t>TC-JRZ</t>
  </si>
  <si>
    <t>BSR</t>
  </si>
  <si>
    <t>TC-JRJ</t>
  </si>
  <si>
    <t>KSY</t>
  </si>
  <si>
    <t>DNZ</t>
  </si>
  <si>
    <t>TC-JRK</t>
  </si>
  <si>
    <t>BAL</t>
  </si>
  <si>
    <t>TC-LSM</t>
  </si>
  <si>
    <t>TZX</t>
  </si>
  <si>
    <t>TC-LTY</t>
  </si>
  <si>
    <t>SAW</t>
  </si>
  <si>
    <t>ECN</t>
  </si>
  <si>
    <t>A319</t>
  </si>
  <si>
    <t>TC-JLV</t>
  </si>
  <si>
    <t>SZF</t>
  </si>
  <si>
    <t>TC-JRD</t>
  </si>
  <si>
    <t>ADF</t>
  </si>
  <si>
    <t>TC-JTI</t>
  </si>
  <si>
    <t>KYA</t>
  </si>
  <si>
    <t>1828:55</t>
  </si>
  <si>
    <t>4465:17</t>
  </si>
  <si>
    <t>2110:45</t>
  </si>
  <si>
    <t>2287:18</t>
  </si>
  <si>
    <t>TC-JTF</t>
  </si>
  <si>
    <t xml:space="preserve">IST </t>
  </si>
  <si>
    <t>GZT</t>
  </si>
  <si>
    <t>ALG</t>
  </si>
  <si>
    <t>TC-JSV</t>
  </si>
  <si>
    <t>CDG</t>
  </si>
  <si>
    <t>TC-JTA</t>
  </si>
  <si>
    <t>BER</t>
  </si>
  <si>
    <t>TC-JRU</t>
  </si>
  <si>
    <t>MAD</t>
  </si>
  <si>
    <t>TC-JSR</t>
  </si>
  <si>
    <t>CPH</t>
  </si>
  <si>
    <t>TC-LTU</t>
  </si>
  <si>
    <t>BJV</t>
  </si>
  <si>
    <t>A320</t>
  </si>
  <si>
    <t>TC-JPJ</t>
  </si>
  <si>
    <t>SKP</t>
  </si>
  <si>
    <t>ADB</t>
  </si>
  <si>
    <t>TC-JPT</t>
  </si>
  <si>
    <t>TC-LTP</t>
  </si>
  <si>
    <t>HAM</t>
  </si>
  <si>
    <t>TC-JTD</t>
  </si>
  <si>
    <t>TC-JSF</t>
  </si>
  <si>
    <t>TC-JRG</t>
  </si>
  <si>
    <t>TC-JRC</t>
  </si>
  <si>
    <t>VAR</t>
  </si>
  <si>
    <t>TC-JPP</t>
  </si>
  <si>
    <t>ASR</t>
  </si>
  <si>
    <t>TC-JLY</t>
  </si>
  <si>
    <t>DIY</t>
  </si>
  <si>
    <t>TC-JMI</t>
  </si>
  <si>
    <t>TC-JPM</t>
  </si>
  <si>
    <t>TC-JML</t>
  </si>
  <si>
    <t>TC-JRR</t>
  </si>
  <si>
    <t>VKO</t>
  </si>
  <si>
    <t>TC-JSJ</t>
  </si>
  <si>
    <t>TJK</t>
  </si>
  <si>
    <t>TC-JPI</t>
  </si>
  <si>
    <t>AYT</t>
  </si>
  <si>
    <t>TC-JTR</t>
  </si>
  <si>
    <t>DUS</t>
  </si>
  <si>
    <t>TC-JRV</t>
  </si>
  <si>
    <t>MXP</t>
  </si>
  <si>
    <t>TC-LPB</t>
  </si>
  <si>
    <t>TC-JPS</t>
  </si>
  <si>
    <t>RZV</t>
  </si>
  <si>
    <t>TC-JRI</t>
  </si>
  <si>
    <t>EZS</t>
  </si>
  <si>
    <t>TC-LUA</t>
  </si>
  <si>
    <t>TC-JSK</t>
  </si>
  <si>
    <t>TC-LSN</t>
  </si>
  <si>
    <t>ASB</t>
  </si>
  <si>
    <t>TC-JSB</t>
  </si>
  <si>
    <t>LED</t>
  </si>
  <si>
    <t>TC-JPL</t>
  </si>
  <si>
    <t>TC-JPK</t>
  </si>
  <si>
    <t>TC-LTM</t>
  </si>
  <si>
    <t>TC-LPD</t>
  </si>
  <si>
    <t>TC-LTD</t>
  </si>
  <si>
    <t>LHR</t>
  </si>
  <si>
    <t>TC-LTO</t>
  </si>
  <si>
    <t>TC-JRS</t>
  </si>
  <si>
    <t>TC-LUM</t>
  </si>
  <si>
    <t>BUD</t>
  </si>
  <si>
    <t>TC-LTS</t>
  </si>
  <si>
    <t>ESB</t>
  </si>
  <si>
    <t>TC-LSO</t>
  </si>
  <si>
    <t>BHX</t>
  </si>
  <si>
    <t>MAN</t>
  </si>
  <si>
    <t>Sayfa5</t>
  </si>
  <si>
    <t>TC-JRA</t>
  </si>
  <si>
    <t>TC-JSS</t>
  </si>
  <si>
    <t>BEG</t>
  </si>
  <si>
    <t>TC-JTK</t>
  </si>
  <si>
    <t>ATH</t>
  </si>
  <si>
    <t>TC-LTG</t>
  </si>
  <si>
    <t>VAS</t>
  </si>
  <si>
    <t>TC-JPN</t>
  </si>
  <si>
    <t>TC-JRE</t>
  </si>
  <si>
    <t>Sayfa6</t>
  </si>
  <si>
    <t>TC-LSF</t>
  </si>
  <si>
    <t>TC-JSM</t>
  </si>
  <si>
    <t>TC-LTJ</t>
  </si>
  <si>
    <t>LGW</t>
  </si>
  <si>
    <t>TC-JRF</t>
  </si>
  <si>
    <t>TC-JMH</t>
  </si>
  <si>
    <t>TC-JSZ</t>
  </si>
  <si>
    <t>VIE</t>
  </si>
  <si>
    <t>Sayfa7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</si>
</sst>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.MM.yyyy"/>
    <numFmt numFmtId="165" formatCode="hh:mm"/>
    <numFmt numFmtId="166" formatCode="HH:mm"/>
    <numFmt numFmtId="167" formatCode="dd.mm.yyyy"/>
  </numFmts>
  <fonts count="4">
    <font>
      <sz val="10.0"/>
      <color rgb="FF000000"/>
      <name val="Arial"/>
      <scheme val="minor"/>
    </font>
    <font>
      <color theme="1"/>
      <name val="Arial"/>
      <scheme val="minor"/>
    </font>
    <font/>
    <font>
      <b/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C9DAF8"/>
        <bgColor rgb="FFC9DAF8"/>
      </patternFill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</borders>
  <cellStyleXfs count="1">
    <xf borderId="0" fillId="0" fontId="0" numFmtId="0" applyAlignment="1" applyFont="1"/>
  </cellStyleXfs>
  <cellXfs count="8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2" fontId="1" numFmtId="0" xfId="0" applyAlignment="1" applyBorder="1" applyFill="1" applyFont="1">
      <alignment horizontal="center" readingOrder="0" vertical="center"/>
    </xf>
    <xf borderId="2" fillId="2" fontId="1" numFmtId="0" xfId="0" applyAlignment="1" applyBorder="1" applyFont="1">
      <alignment horizontal="center" readingOrder="0" vertical="center"/>
    </xf>
    <xf borderId="3" fillId="0" fontId="2" numFmtId="0" xfId="0" applyBorder="1" applyFont="1"/>
    <xf borderId="1" fillId="2" fontId="1" numFmtId="0" xfId="0" applyAlignment="1" applyBorder="1" applyFont="1">
      <alignment horizontal="center" readingOrder="0" shrinkToFit="0" vertical="center" wrapText="1"/>
    </xf>
    <xf borderId="4" fillId="0" fontId="2" numFmtId="0" xfId="0" applyBorder="1" applyFont="1"/>
    <xf borderId="5" fillId="2" fontId="1" numFmtId="0" xfId="0" applyAlignment="1" applyBorder="1" applyFont="1">
      <alignment horizontal="center" readingOrder="0" vertical="center"/>
    </xf>
    <xf borderId="6" fillId="0" fontId="1" numFmtId="164" xfId="0" applyAlignment="1" applyBorder="1" applyFont="1" applyNumberFormat="1">
      <alignment horizontal="center" readingOrder="0" vertical="center"/>
    </xf>
    <xf borderId="7" fillId="0" fontId="1" numFmtId="49" xfId="0" applyAlignment="1" applyBorder="1" applyFont="1" applyNumberFormat="1">
      <alignment horizontal="center" readingOrder="0" vertical="center"/>
    </xf>
    <xf borderId="0" fillId="0" fontId="1" numFmtId="0" xfId="0" applyAlignment="1" applyFont="1">
      <alignment horizontal="center" readingOrder="0" vertical="center"/>
    </xf>
    <xf borderId="8" fillId="0" fontId="1" numFmtId="0" xfId="0" applyAlignment="1" applyBorder="1" applyFont="1">
      <alignment horizontal="center" readingOrder="0" vertical="center"/>
    </xf>
    <xf borderId="8" fillId="0" fontId="1" numFmtId="165" xfId="0" applyAlignment="1" applyBorder="1" applyFont="1" applyNumberFormat="1">
      <alignment horizontal="center" readingOrder="0" vertical="center"/>
    </xf>
    <xf borderId="9" fillId="0" fontId="1" numFmtId="166" xfId="0" applyAlignment="1" applyBorder="1" applyFont="1" applyNumberFormat="1">
      <alignment horizontal="center" readingOrder="0" vertical="center"/>
    </xf>
    <xf borderId="0" fillId="3" fontId="1" numFmtId="166" xfId="0" applyAlignment="1" applyFill="1" applyFont="1" applyNumberFormat="1">
      <alignment horizontal="center" vertical="center"/>
    </xf>
    <xf borderId="8" fillId="3" fontId="1" numFmtId="166" xfId="0" applyAlignment="1" applyBorder="1" applyFont="1" applyNumberFormat="1">
      <alignment horizontal="center" vertical="center"/>
    </xf>
    <xf borderId="8" fillId="3" fontId="1" numFmtId="0" xfId="0" applyAlignment="1" applyBorder="1" applyFont="1">
      <alignment horizontal="center" vertical="center"/>
    </xf>
    <xf borderId="0" fillId="3" fontId="1" numFmtId="0" xfId="0" applyAlignment="1" applyFont="1">
      <alignment horizontal="center" vertical="center"/>
    </xf>
    <xf borderId="9" fillId="0" fontId="1" numFmtId="0" xfId="0" applyAlignment="1" applyBorder="1" applyFont="1">
      <alignment horizontal="center" vertical="center"/>
    </xf>
    <xf borderId="10" fillId="0" fontId="1" numFmtId="167" xfId="0" applyAlignment="1" applyBorder="1" applyFont="1" applyNumberFormat="1">
      <alignment horizontal="center" readingOrder="0" vertical="center"/>
    </xf>
    <xf borderId="11" fillId="0" fontId="1" numFmtId="49" xfId="0" applyAlignment="1" applyBorder="1" applyFont="1" applyNumberFormat="1">
      <alignment horizontal="center" readingOrder="0" vertical="center"/>
    </xf>
    <xf borderId="0" fillId="0" fontId="1" numFmtId="166" xfId="0" applyAlignment="1" applyFont="1" applyNumberFormat="1">
      <alignment horizontal="center" readingOrder="0" vertical="center"/>
    </xf>
    <xf borderId="12" fillId="0" fontId="1" numFmtId="166" xfId="0" applyAlignment="1" applyBorder="1" applyFont="1" applyNumberFormat="1">
      <alignment horizontal="center" readingOrder="0" vertical="center"/>
    </xf>
    <xf borderId="12" fillId="0" fontId="1" numFmtId="0" xfId="0" applyAlignment="1" applyBorder="1" applyFont="1">
      <alignment horizontal="center" readingOrder="0" vertical="center"/>
    </xf>
    <xf borderId="10" fillId="0" fontId="1" numFmtId="164" xfId="0" applyAlignment="1" applyBorder="1" applyFont="1" applyNumberFormat="1">
      <alignment horizontal="center" readingOrder="0" vertical="center"/>
    </xf>
    <xf borderId="12" fillId="0" fontId="1" numFmtId="0" xfId="0" applyAlignment="1" applyBorder="1" applyFont="1">
      <alignment horizontal="center" vertical="center"/>
    </xf>
    <xf borderId="0" fillId="0" fontId="1" numFmtId="165" xfId="0" applyAlignment="1" applyFont="1" applyNumberFormat="1">
      <alignment horizontal="center" readingOrder="0" vertical="center"/>
    </xf>
    <xf borderId="6" fillId="0" fontId="1" numFmtId="166" xfId="0" applyAlignment="1" applyBorder="1" applyFont="1" applyNumberFormat="1">
      <alignment horizontal="center" readingOrder="0" vertical="center"/>
    </xf>
    <xf borderId="6" fillId="0" fontId="1" numFmtId="0" xfId="0" applyAlignment="1" applyBorder="1" applyFont="1">
      <alignment horizontal="center" readingOrder="0" vertical="center"/>
    </xf>
    <xf borderId="13" fillId="0" fontId="1" numFmtId="166" xfId="0" applyAlignment="1" applyBorder="1" applyFont="1" applyNumberFormat="1">
      <alignment horizontal="center" readingOrder="0" vertical="center"/>
    </xf>
    <xf borderId="6" fillId="3" fontId="1" numFmtId="166" xfId="0" applyAlignment="1" applyBorder="1" applyFont="1" applyNumberFormat="1">
      <alignment horizontal="center" vertical="center"/>
    </xf>
    <xf borderId="6" fillId="3" fontId="1" numFmtId="0" xfId="0" applyAlignment="1" applyBorder="1" applyFont="1">
      <alignment horizontal="center" vertical="center"/>
    </xf>
    <xf borderId="7" fillId="0" fontId="1" numFmtId="0" xfId="0" applyAlignment="1" applyBorder="1" applyFont="1">
      <alignment horizontal="center" readingOrder="0" vertical="center"/>
    </xf>
    <xf borderId="8" fillId="0" fontId="2" numFmtId="0" xfId="0" applyBorder="1" applyFont="1"/>
    <xf borderId="9" fillId="0" fontId="2" numFmtId="0" xfId="0" applyBorder="1" applyFont="1"/>
    <xf borderId="14" fillId="4" fontId="1" numFmtId="0" xfId="0" applyAlignment="1" applyBorder="1" applyFill="1" applyFont="1">
      <alignment horizontal="left" readingOrder="0" vertical="center"/>
    </xf>
    <xf borderId="13" fillId="0" fontId="2" numFmtId="0" xfId="0" applyBorder="1" applyFont="1"/>
    <xf borderId="5" fillId="4" fontId="1" numFmtId="46" xfId="0" applyAlignment="1" applyBorder="1" applyFont="1" applyNumberFormat="1">
      <alignment horizontal="center" vertical="center"/>
    </xf>
    <xf borderId="4" fillId="4" fontId="1" numFmtId="46" xfId="0" applyAlignment="1" applyBorder="1" applyFont="1" applyNumberFormat="1">
      <alignment horizontal="center" vertical="center"/>
    </xf>
    <xf borderId="4" fillId="4" fontId="1" numFmtId="0" xfId="0" applyAlignment="1" applyBorder="1" applyFont="1">
      <alignment horizontal="center" vertical="center"/>
    </xf>
    <xf borderId="5" fillId="4" fontId="1" numFmtId="0" xfId="0" applyAlignment="1" applyBorder="1" applyFont="1">
      <alignment horizontal="center" vertical="center"/>
    </xf>
    <xf borderId="11" fillId="0" fontId="2" numFmtId="0" xfId="0" applyBorder="1" applyFont="1"/>
    <xf borderId="12" fillId="0" fontId="2" numFmtId="0" xfId="0" applyBorder="1" applyFont="1"/>
    <xf borderId="2" fillId="4" fontId="1" numFmtId="0" xfId="0" applyAlignment="1" applyBorder="1" applyFont="1">
      <alignment horizontal="left" readingOrder="0" vertical="center"/>
    </xf>
    <xf borderId="5" fillId="4" fontId="1" numFmtId="166" xfId="0" applyAlignment="1" applyBorder="1" applyFont="1" applyNumberFormat="1">
      <alignment horizontal="center" vertical="center"/>
    </xf>
    <xf borderId="5" fillId="4" fontId="1" numFmtId="3" xfId="0" applyAlignment="1" applyBorder="1" applyFont="1" applyNumberFormat="1">
      <alignment horizontal="center" vertical="center"/>
    </xf>
    <xf borderId="14" fillId="0" fontId="2" numFmtId="0" xfId="0" applyBorder="1" applyFont="1"/>
    <xf borderId="6" fillId="0" fontId="2" numFmtId="0" xfId="0" applyBorder="1" applyFont="1"/>
    <xf borderId="5" fillId="4" fontId="3" numFmtId="46" xfId="0" applyAlignment="1" applyBorder="1" applyFont="1" applyNumberFormat="1">
      <alignment horizontal="center" vertical="center"/>
    </xf>
    <xf borderId="5" fillId="4" fontId="3" numFmtId="3" xfId="0" applyAlignment="1" applyBorder="1" applyFont="1" applyNumberFormat="1">
      <alignment horizontal="center" vertical="center"/>
    </xf>
    <xf borderId="13" fillId="0" fontId="1" numFmtId="0" xfId="0" applyBorder="1" applyFont="1"/>
    <xf borderId="2" fillId="0" fontId="1" numFmtId="0" xfId="0" applyAlignment="1" applyBorder="1" applyFont="1">
      <alignment horizontal="left" readingOrder="0" vertical="center"/>
    </xf>
    <xf borderId="10" fillId="0" fontId="2" numFmtId="0" xfId="0" applyBorder="1" applyFont="1"/>
    <xf borderId="2" fillId="0" fontId="1" numFmtId="0" xfId="0" applyAlignment="1" applyBorder="1" applyFont="1">
      <alignment horizontal="center" readingOrder="0" vertical="center"/>
    </xf>
    <xf borderId="3" fillId="0" fontId="1" numFmtId="0" xfId="0" applyAlignment="1" applyBorder="1" applyFont="1">
      <alignment horizontal="center" readingOrder="0" vertical="center"/>
    </xf>
    <xf borderId="0" fillId="0" fontId="1" numFmtId="4" xfId="0" applyAlignment="1" applyFont="1" applyNumberFormat="1">
      <alignment horizontal="center" vertical="center"/>
    </xf>
    <xf borderId="1" fillId="0" fontId="1" numFmtId="0" xfId="0" applyAlignment="1" applyBorder="1" applyFont="1">
      <alignment horizontal="center" readingOrder="0" vertical="center"/>
    </xf>
    <xf borderId="5" fillId="0" fontId="1" numFmtId="0" xfId="0" applyAlignment="1" applyBorder="1" applyFont="1">
      <alignment horizontal="center" readingOrder="0" vertical="center"/>
    </xf>
    <xf borderId="8" fillId="0" fontId="1" numFmtId="166" xfId="0" applyAlignment="1" applyBorder="1" applyFont="1" applyNumberFormat="1">
      <alignment horizontal="center" readingOrder="0" vertical="center"/>
    </xf>
    <xf borderId="0" fillId="0" fontId="1" numFmtId="166" xfId="0" applyAlignment="1" applyFont="1" applyNumberFormat="1">
      <alignment horizontal="center" vertical="center"/>
    </xf>
    <xf borderId="8" fillId="0" fontId="1" numFmtId="166" xfId="0" applyAlignment="1" applyBorder="1" applyFont="1" applyNumberFormat="1">
      <alignment horizontal="center" vertical="center"/>
    </xf>
    <xf borderId="8" fillId="0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14" fillId="0" fontId="1" numFmtId="49" xfId="0" applyAlignment="1" applyBorder="1" applyFont="1" applyNumberFormat="1">
      <alignment horizontal="center" readingOrder="0" vertical="center"/>
    </xf>
    <xf borderId="6" fillId="0" fontId="1" numFmtId="166" xfId="0" applyAlignment="1" applyBorder="1" applyFont="1" applyNumberFormat="1">
      <alignment horizontal="center" vertical="center"/>
    </xf>
    <xf borderId="6" fillId="0" fontId="1" numFmtId="0" xfId="0" applyAlignment="1" applyBorder="1" applyFont="1">
      <alignment horizontal="center" vertical="center"/>
    </xf>
    <xf borderId="13" fillId="0" fontId="1" numFmtId="0" xfId="0" applyAlignment="1" applyBorder="1" applyFont="1">
      <alignment horizontal="center" readingOrder="0" vertical="center"/>
    </xf>
    <xf borderId="7" fillId="0" fontId="1" numFmtId="164" xfId="0" applyAlignment="1" applyBorder="1" applyFont="1" applyNumberFormat="1">
      <alignment horizontal="center" vertical="center"/>
    </xf>
    <xf borderId="14" fillId="0" fontId="1" numFmtId="0" xfId="0" applyAlignment="1" applyBorder="1" applyFont="1">
      <alignment horizontal="left" readingOrder="0" vertical="center"/>
    </xf>
    <xf borderId="5" fillId="0" fontId="1" numFmtId="46" xfId="0" applyAlignment="1" applyBorder="1" applyFont="1" applyNumberFormat="1">
      <alignment horizontal="center" vertical="center"/>
    </xf>
    <xf borderId="4" fillId="0" fontId="1" numFmtId="46" xfId="0" applyAlignment="1" applyBorder="1" applyFont="1" applyNumberFormat="1">
      <alignment horizontal="center" vertical="center"/>
    </xf>
    <xf borderId="4" fillId="0" fontId="1" numFmtId="0" xfId="0" applyAlignment="1" applyBorder="1" applyFont="1">
      <alignment horizontal="center" vertical="center"/>
    </xf>
    <xf borderId="4" fillId="0" fontId="1" numFmtId="0" xfId="0" applyAlignment="1" applyBorder="1" applyFont="1">
      <alignment horizontal="center" vertical="center"/>
    </xf>
    <xf borderId="5" fillId="0" fontId="1" numFmtId="166" xfId="0" applyAlignment="1" applyBorder="1" applyFont="1" applyNumberFormat="1">
      <alignment horizontal="center" vertical="center"/>
    </xf>
    <xf borderId="5" fillId="0" fontId="1" numFmtId="3" xfId="0" applyAlignment="1" applyBorder="1" applyFont="1" applyNumberFormat="1">
      <alignment horizontal="center" readingOrder="0" vertical="center"/>
    </xf>
    <xf borderId="5" fillId="0" fontId="1" numFmtId="49" xfId="0" applyAlignment="1" applyBorder="1" applyFont="1" applyNumberFormat="1">
      <alignment horizontal="center" readingOrder="0" vertical="center"/>
    </xf>
    <xf borderId="5" fillId="0" fontId="1" numFmtId="0" xfId="0" applyAlignment="1" applyBorder="1" applyFont="1">
      <alignment horizontal="center" vertical="center"/>
    </xf>
    <xf borderId="5" fillId="0" fontId="3" numFmtId="46" xfId="0" applyAlignment="1" applyBorder="1" applyFont="1" applyNumberFormat="1">
      <alignment horizontal="center" vertical="center"/>
    </xf>
    <xf borderId="5" fillId="0" fontId="3" numFmtId="3" xfId="0" applyAlignment="1" applyBorder="1" applyFont="1" applyNumberFormat="1">
      <alignment horizontal="center" vertical="center"/>
    </xf>
    <xf borderId="5" fillId="0" fontId="1" numFmtId="0" xfId="0" applyBorder="1" applyFont="1"/>
    <xf borderId="5" fillId="0" fontId="1" numFmtId="3" xfId="0" applyAlignment="1" applyBorder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2">
      <c r="A2" s="1" t="s">
        <v>0</v>
      </c>
      <c r="B2" s="1">
        <v>16.0</v>
      </c>
    </row>
    <row r="3">
      <c r="A3" s="1" t="s">
        <v>1</v>
      </c>
      <c r="B3" s="1">
        <v>4.0</v>
      </c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5"/>
    <col customWidth="1" min="2" max="2" width="5.88"/>
    <col customWidth="1" min="3" max="3" width="9.75"/>
    <col customWidth="1" min="4" max="7" width="7.38"/>
    <col customWidth="1" min="8" max="9" width="8.5"/>
    <col customWidth="1" min="10" max="10" width="5.75"/>
    <col customWidth="1" min="11" max="11" width="6.5"/>
    <col customWidth="1" min="12" max="12" width="9.38"/>
    <col customWidth="1" min="13" max="13" width="11.5"/>
    <col customWidth="1" min="14" max="14" width="9.0"/>
    <col customWidth="1" min="15" max="15" width="8.63"/>
    <col customWidth="1" min="16" max="16" width="5.75"/>
  </cols>
  <sheetData>
    <row r="1">
      <c r="A1" s="2" t="s">
        <v>2</v>
      </c>
      <c r="B1" s="3" t="s">
        <v>3</v>
      </c>
      <c r="C1" s="4"/>
      <c r="D1" s="3" t="s">
        <v>4</v>
      </c>
      <c r="E1" s="4"/>
      <c r="F1" s="3" t="s">
        <v>5</v>
      </c>
      <c r="G1" s="4"/>
      <c r="H1" s="5" t="s">
        <v>6</v>
      </c>
      <c r="I1" s="2" t="s">
        <v>7</v>
      </c>
      <c r="J1" s="3" t="s">
        <v>8</v>
      </c>
      <c r="K1" s="4"/>
      <c r="L1" s="3" t="s">
        <v>9</v>
      </c>
      <c r="M1" s="4"/>
      <c r="N1" s="3" t="s">
        <v>10</v>
      </c>
      <c r="O1" s="4"/>
      <c r="P1" s="2" t="s">
        <v>11</v>
      </c>
    </row>
    <row r="2">
      <c r="A2" s="6"/>
      <c r="B2" s="2" t="s">
        <v>12</v>
      </c>
      <c r="C2" s="7" t="s">
        <v>13</v>
      </c>
      <c r="D2" s="2" t="s">
        <v>14</v>
      </c>
      <c r="E2" s="2" t="s">
        <v>15</v>
      </c>
      <c r="F2" s="7" t="s">
        <v>14</v>
      </c>
      <c r="G2" s="2" t="s">
        <v>15</v>
      </c>
      <c r="H2" s="6"/>
      <c r="I2" s="6"/>
      <c r="J2" s="2" t="s">
        <v>16</v>
      </c>
      <c r="K2" s="7" t="s">
        <v>17</v>
      </c>
      <c r="L2" s="2" t="s">
        <v>17</v>
      </c>
      <c r="M2" s="2" t="s">
        <v>18</v>
      </c>
      <c r="N2" s="2" t="s">
        <v>11</v>
      </c>
      <c r="O2" s="2" t="s">
        <v>19</v>
      </c>
      <c r="P2" s="6"/>
    </row>
    <row r="3">
      <c r="A3" s="8">
        <v>45447.0</v>
      </c>
      <c r="B3" s="9" t="s">
        <v>20</v>
      </c>
      <c r="C3" s="10" t="s">
        <v>135</v>
      </c>
      <c r="D3" s="11" t="s">
        <v>22</v>
      </c>
      <c r="E3" s="12">
        <v>0.7805555555555556</v>
      </c>
      <c r="F3" s="10" t="s">
        <v>58</v>
      </c>
      <c r="G3" s="13">
        <v>0.9368055555555556</v>
      </c>
      <c r="H3" s="14">
        <f t="shared" ref="H3:H4" si="1">I3</f>
        <v>0.15625</v>
      </c>
      <c r="I3" s="15">
        <f t="shared" ref="I3:I4" si="2">G3-E3</f>
        <v>0.15625</v>
      </c>
      <c r="J3" s="16" t="str">
        <f t="shared" ref="J3:J4" si="3">IF(K3&lt;&gt;"1","1","")</f>
        <v/>
      </c>
      <c r="K3" s="17" t="str">
        <f t="shared" ref="K3:K4" si="4">IF(OR(HOUR(G3)&gt;=17,HOUR(G3)&lt;4),"1","")</f>
        <v>1</v>
      </c>
      <c r="L3" s="15">
        <f t="shared" ref="L3:L4" si="5">IF(K3="1",I3,"")</f>
        <v>0.15625</v>
      </c>
      <c r="M3" s="15">
        <f t="shared" ref="M3:M4" si="6">I3</f>
        <v>0.15625</v>
      </c>
      <c r="N3" s="15">
        <f t="shared" ref="N3:N4" si="7">IF(P3="",I3,"")</f>
        <v>0.15625</v>
      </c>
      <c r="O3" s="16" t="str">
        <f t="shared" ref="O3:O4" si="8">IF(P3&lt;&gt;"",I3,"")</f>
        <v/>
      </c>
      <c r="P3" s="18"/>
    </row>
    <row r="4">
      <c r="A4" s="19">
        <v>45447.0</v>
      </c>
      <c r="B4" s="20" t="s">
        <v>20</v>
      </c>
      <c r="C4" s="10" t="s">
        <v>135</v>
      </c>
      <c r="D4" s="10" t="s">
        <v>58</v>
      </c>
      <c r="E4" s="21">
        <v>0.9993055555555556</v>
      </c>
      <c r="F4" s="10" t="str">
        <f>IF(D4&lt;&gt;"IST","IST","")</f>
        <v>IST</v>
      </c>
      <c r="G4" s="22">
        <v>0.13125</v>
      </c>
      <c r="H4" s="14">
        <f t="shared" si="1"/>
        <v>-0.8680555556</v>
      </c>
      <c r="I4" s="14">
        <f t="shared" si="2"/>
        <v>-0.8680555556</v>
      </c>
      <c r="J4" s="17" t="str">
        <f t="shared" si="3"/>
        <v/>
      </c>
      <c r="K4" s="17" t="str">
        <f t="shared" si="4"/>
        <v>1</v>
      </c>
      <c r="L4" s="14">
        <f t="shared" si="5"/>
        <v>-0.8680555556</v>
      </c>
      <c r="M4" s="14">
        <f t="shared" si="6"/>
        <v>-0.8680555556</v>
      </c>
      <c r="N4" s="14">
        <f t="shared" si="7"/>
        <v>-0.8680555556</v>
      </c>
      <c r="O4" s="17" t="str">
        <f t="shared" si="8"/>
        <v/>
      </c>
      <c r="P4" s="23"/>
    </row>
    <row r="5">
      <c r="A5" s="19">
        <v>45451.0</v>
      </c>
      <c r="B5" s="20"/>
      <c r="C5" s="10"/>
      <c r="D5" s="10" t="s">
        <v>22</v>
      </c>
      <c r="E5" s="21">
        <v>0.4166666666666667</v>
      </c>
      <c r="F5" s="10" t="s">
        <v>22</v>
      </c>
      <c r="G5" s="22">
        <v>0.5833333333333334</v>
      </c>
      <c r="H5" s="14"/>
      <c r="I5" s="14"/>
      <c r="J5" s="17"/>
      <c r="K5" s="17"/>
      <c r="L5" s="17"/>
      <c r="M5" s="17"/>
      <c r="N5" s="17"/>
      <c r="O5" s="17"/>
      <c r="P5" s="23"/>
    </row>
    <row r="6">
      <c r="A6" s="19">
        <v>45452.0</v>
      </c>
      <c r="B6" s="20"/>
      <c r="C6" s="10"/>
      <c r="D6" s="10" t="s">
        <v>22</v>
      </c>
      <c r="E6" s="21">
        <v>0.4166666666666667</v>
      </c>
      <c r="F6" s="10" t="s">
        <v>22</v>
      </c>
      <c r="G6" s="22">
        <v>0.5833333333333334</v>
      </c>
      <c r="H6" s="14"/>
      <c r="I6" s="14"/>
      <c r="J6" s="17"/>
      <c r="K6" s="17"/>
      <c r="L6" s="17"/>
      <c r="M6" s="17"/>
      <c r="N6" s="17"/>
      <c r="O6" s="17"/>
      <c r="P6" s="23"/>
    </row>
    <row r="7">
      <c r="A7" s="19">
        <v>45458.0</v>
      </c>
      <c r="B7" s="20" t="s">
        <v>20</v>
      </c>
      <c r="C7" s="10" t="s">
        <v>136</v>
      </c>
      <c r="D7" s="10" t="s">
        <v>22</v>
      </c>
      <c r="E7" s="21">
        <v>0.7270833333333333</v>
      </c>
      <c r="F7" s="10" t="s">
        <v>108</v>
      </c>
      <c r="G7" s="22">
        <v>0.8729166666666667</v>
      </c>
      <c r="H7" s="14">
        <f t="shared" ref="H7:H18" si="9">I7</f>
        <v>0.1458333333</v>
      </c>
      <c r="I7" s="14">
        <f t="shared" ref="I7:I18" si="10">G7-E7</f>
        <v>0.1458333333</v>
      </c>
      <c r="J7" s="17" t="str">
        <f t="shared" ref="J7:J18" si="11">IF(K7&lt;&gt;"1","1","")</f>
        <v/>
      </c>
      <c r="K7" s="17" t="str">
        <f t="shared" ref="K7:K18" si="12">IF(OR(HOUR(G7)&gt;=17,HOUR(G7)&lt;4),"1","")</f>
        <v>1</v>
      </c>
      <c r="L7" s="14">
        <f t="shared" ref="L7:L18" si="13">IF(K7="1",I7,"")</f>
        <v>0.1458333333</v>
      </c>
      <c r="M7" s="14">
        <f t="shared" ref="M7:M18" si="14">I7</f>
        <v>0.1458333333</v>
      </c>
      <c r="N7" s="17" t="str">
        <f t="shared" ref="N7:N18" si="15">IF(P7="",I7,"")</f>
        <v/>
      </c>
      <c r="O7" s="14">
        <f t="shared" ref="O7:O18" si="16">IF(P7&lt;&gt;"",I7,"")</f>
        <v>0.1458333333</v>
      </c>
      <c r="P7" s="23">
        <v>0.0</v>
      </c>
    </row>
    <row r="8">
      <c r="A8" s="24">
        <v>45458.0</v>
      </c>
      <c r="B8" s="20" t="s">
        <v>20</v>
      </c>
      <c r="C8" s="10" t="s">
        <v>136</v>
      </c>
      <c r="D8" s="10" t="s">
        <v>108</v>
      </c>
      <c r="E8" s="21">
        <v>0.9159722222222222</v>
      </c>
      <c r="F8" s="10" t="str">
        <f>IF(D8&lt;&gt;"IST","IST","")</f>
        <v>IST</v>
      </c>
      <c r="G8" s="22">
        <v>0.08055555555555556</v>
      </c>
      <c r="H8" s="14">
        <f t="shared" si="9"/>
        <v>-0.8354166667</v>
      </c>
      <c r="I8" s="14">
        <f t="shared" si="10"/>
        <v>-0.8354166667</v>
      </c>
      <c r="J8" s="17" t="str">
        <f t="shared" si="11"/>
        <v/>
      </c>
      <c r="K8" s="17" t="str">
        <f t="shared" si="12"/>
        <v>1</v>
      </c>
      <c r="L8" s="14">
        <f t="shared" si="13"/>
        <v>-0.8354166667</v>
      </c>
      <c r="M8" s="14">
        <f t="shared" si="14"/>
        <v>-0.8354166667</v>
      </c>
      <c r="N8" s="14">
        <f t="shared" si="15"/>
        <v>-0.8354166667</v>
      </c>
      <c r="O8" s="17" t="str">
        <f t="shared" si="16"/>
        <v/>
      </c>
      <c r="P8" s="23"/>
    </row>
    <row r="9">
      <c r="A9" s="24">
        <v>45460.0</v>
      </c>
      <c r="B9" s="20" t="s">
        <v>20</v>
      </c>
      <c r="C9" s="10" t="s">
        <v>137</v>
      </c>
      <c r="D9" s="10" t="s">
        <v>22</v>
      </c>
      <c r="E9" s="21">
        <v>0.4736111111111111</v>
      </c>
      <c r="F9" s="10" t="s">
        <v>138</v>
      </c>
      <c r="G9" s="22">
        <v>0.6506944444444445</v>
      </c>
      <c r="H9" s="14">
        <f t="shared" si="9"/>
        <v>0.1770833333</v>
      </c>
      <c r="I9" s="14">
        <f t="shared" si="10"/>
        <v>0.1770833333</v>
      </c>
      <c r="J9" s="17" t="str">
        <f t="shared" si="11"/>
        <v>1</v>
      </c>
      <c r="K9" s="17" t="str">
        <f t="shared" si="12"/>
        <v/>
      </c>
      <c r="L9" s="17" t="str">
        <f t="shared" si="13"/>
        <v/>
      </c>
      <c r="M9" s="14">
        <f t="shared" si="14"/>
        <v>0.1770833333</v>
      </c>
      <c r="N9" s="17" t="str">
        <f t="shared" si="15"/>
        <v/>
      </c>
      <c r="O9" s="14">
        <f t="shared" si="16"/>
        <v>0.1770833333</v>
      </c>
      <c r="P9" s="23">
        <v>0.0</v>
      </c>
    </row>
    <row r="10">
      <c r="A10" s="24">
        <v>45460.0</v>
      </c>
      <c r="B10" s="20" t="s">
        <v>20</v>
      </c>
      <c r="C10" s="10" t="s">
        <v>137</v>
      </c>
      <c r="D10" s="10" t="s">
        <v>138</v>
      </c>
      <c r="E10" s="21">
        <v>0.6854166666666667</v>
      </c>
      <c r="F10" s="10" t="str">
        <f>IF(D10&lt;&gt;"IST","IST","")</f>
        <v>IST</v>
      </c>
      <c r="G10" s="22">
        <v>0.8416666666666667</v>
      </c>
      <c r="H10" s="14">
        <f t="shared" si="9"/>
        <v>0.15625</v>
      </c>
      <c r="I10" s="14">
        <f t="shared" si="10"/>
        <v>0.15625</v>
      </c>
      <c r="J10" s="17" t="str">
        <f t="shared" si="11"/>
        <v/>
      </c>
      <c r="K10" s="17" t="str">
        <f t="shared" si="12"/>
        <v>1</v>
      </c>
      <c r="L10" s="14">
        <f t="shared" si="13"/>
        <v>0.15625</v>
      </c>
      <c r="M10" s="14">
        <f t="shared" si="14"/>
        <v>0.15625</v>
      </c>
      <c r="N10" s="14">
        <f t="shared" si="15"/>
        <v>0.15625</v>
      </c>
      <c r="O10" s="17" t="str">
        <f t="shared" si="16"/>
        <v/>
      </c>
      <c r="P10" s="23"/>
    </row>
    <row r="11">
      <c r="A11" s="24">
        <v>45462.0</v>
      </c>
      <c r="B11" s="20" t="s">
        <v>20</v>
      </c>
      <c r="C11" s="10" t="s">
        <v>139</v>
      </c>
      <c r="D11" s="10" t="s">
        <v>22</v>
      </c>
      <c r="E11" s="21">
        <v>0.22569444444444445</v>
      </c>
      <c r="F11" s="10" t="s">
        <v>35</v>
      </c>
      <c r="G11" s="22">
        <v>0.3125</v>
      </c>
      <c r="H11" s="14">
        <f t="shared" si="9"/>
        <v>0.08680555556</v>
      </c>
      <c r="I11" s="14">
        <f t="shared" si="10"/>
        <v>0.08680555556</v>
      </c>
      <c r="J11" s="17" t="str">
        <f t="shared" si="11"/>
        <v>1</v>
      </c>
      <c r="K11" s="17" t="str">
        <f t="shared" si="12"/>
        <v/>
      </c>
      <c r="L11" s="17" t="str">
        <f t="shared" si="13"/>
        <v/>
      </c>
      <c r="M11" s="14">
        <f t="shared" si="14"/>
        <v>0.08680555556</v>
      </c>
      <c r="N11" s="14">
        <f t="shared" si="15"/>
        <v>0.08680555556</v>
      </c>
      <c r="O11" s="17" t="str">
        <f t="shared" si="16"/>
        <v/>
      </c>
      <c r="P11" s="25"/>
    </row>
    <row r="12">
      <c r="A12" s="24">
        <v>45462.0</v>
      </c>
      <c r="B12" s="20" t="s">
        <v>20</v>
      </c>
      <c r="C12" s="10" t="s">
        <v>139</v>
      </c>
      <c r="D12" s="10" t="s">
        <v>35</v>
      </c>
      <c r="E12" s="21">
        <v>0.35138888888888886</v>
      </c>
      <c r="F12" s="10" t="str">
        <f>IF(D12&lt;&gt;"IST","IST","")</f>
        <v>IST</v>
      </c>
      <c r="G12" s="22">
        <v>0.4597222222222222</v>
      </c>
      <c r="H12" s="14">
        <f t="shared" si="9"/>
        <v>0.1083333333</v>
      </c>
      <c r="I12" s="14">
        <f t="shared" si="10"/>
        <v>0.1083333333</v>
      </c>
      <c r="J12" s="17" t="str">
        <f t="shared" si="11"/>
        <v>1</v>
      </c>
      <c r="K12" s="17" t="str">
        <f t="shared" si="12"/>
        <v/>
      </c>
      <c r="L12" s="17" t="str">
        <f t="shared" si="13"/>
        <v/>
      </c>
      <c r="M12" s="14">
        <f t="shared" si="14"/>
        <v>0.1083333333</v>
      </c>
      <c r="N12" s="14">
        <f t="shared" si="15"/>
        <v>0.1083333333</v>
      </c>
      <c r="O12" s="17" t="str">
        <f t="shared" si="16"/>
        <v/>
      </c>
      <c r="P12" s="25"/>
    </row>
    <row r="13">
      <c r="A13" s="24">
        <v>45462.0</v>
      </c>
      <c r="B13" s="20" t="s">
        <v>20</v>
      </c>
      <c r="C13" s="10" t="s">
        <v>140</v>
      </c>
      <c r="D13" s="10" t="s">
        <v>22</v>
      </c>
      <c r="E13" s="21">
        <v>0.5416666666666666</v>
      </c>
      <c r="F13" s="10" t="s">
        <v>120</v>
      </c>
      <c r="G13" s="22">
        <v>0.5902777777777778</v>
      </c>
      <c r="H13" s="14">
        <f t="shared" si="9"/>
        <v>0.04861111111</v>
      </c>
      <c r="I13" s="14">
        <f t="shared" si="10"/>
        <v>0.04861111111</v>
      </c>
      <c r="J13" s="17" t="str">
        <f t="shared" si="11"/>
        <v>1</v>
      </c>
      <c r="K13" s="17" t="str">
        <f t="shared" si="12"/>
        <v/>
      </c>
      <c r="L13" s="17" t="str">
        <f t="shared" si="13"/>
        <v/>
      </c>
      <c r="M13" s="14">
        <f t="shared" si="14"/>
        <v>0.04861111111</v>
      </c>
      <c r="N13" s="14">
        <f t="shared" si="15"/>
        <v>0.04861111111</v>
      </c>
      <c r="O13" s="17" t="str">
        <f t="shared" si="16"/>
        <v/>
      </c>
      <c r="P13" s="23"/>
    </row>
    <row r="14">
      <c r="A14" s="24">
        <v>45464.0</v>
      </c>
      <c r="B14" s="20" t="s">
        <v>20</v>
      </c>
      <c r="C14" s="10" t="s">
        <v>141</v>
      </c>
      <c r="D14" s="10" t="s">
        <v>22</v>
      </c>
      <c r="E14" s="21">
        <v>0.7340277777777777</v>
      </c>
      <c r="F14" s="10" t="s">
        <v>142</v>
      </c>
      <c r="G14" s="22">
        <v>0.8270833333333333</v>
      </c>
      <c r="H14" s="14">
        <f t="shared" si="9"/>
        <v>0.09305555556</v>
      </c>
      <c r="I14" s="14">
        <f t="shared" si="10"/>
        <v>0.09305555556</v>
      </c>
      <c r="J14" s="17" t="str">
        <f t="shared" si="11"/>
        <v/>
      </c>
      <c r="K14" s="17" t="str">
        <f t="shared" si="12"/>
        <v>1</v>
      </c>
      <c r="L14" s="14">
        <f t="shared" si="13"/>
        <v>0.09305555556</v>
      </c>
      <c r="M14" s="14">
        <f t="shared" si="14"/>
        <v>0.09305555556</v>
      </c>
      <c r="N14" s="14">
        <f t="shared" si="15"/>
        <v>0.09305555556</v>
      </c>
      <c r="O14" s="17" t="str">
        <f t="shared" si="16"/>
        <v/>
      </c>
      <c r="P14" s="25"/>
    </row>
    <row r="15">
      <c r="A15" s="24"/>
      <c r="B15" s="20" t="s">
        <v>20</v>
      </c>
      <c r="C15" s="10" t="s">
        <v>21</v>
      </c>
      <c r="D15" s="10" t="s">
        <v>22</v>
      </c>
      <c r="E15" s="21"/>
      <c r="F15" s="10" t="str">
        <f t="shared" ref="F15:F18" si="17">IF(D15&lt;&gt;"IST","IST","")</f>
        <v/>
      </c>
      <c r="G15" s="22"/>
      <c r="H15" s="14">
        <f t="shared" si="9"/>
        <v>0</v>
      </c>
      <c r="I15" s="14">
        <f t="shared" si="10"/>
        <v>0</v>
      </c>
      <c r="J15" s="17" t="str">
        <f t="shared" si="11"/>
        <v/>
      </c>
      <c r="K15" s="17" t="str">
        <f t="shared" si="12"/>
        <v>1</v>
      </c>
      <c r="L15" s="14">
        <f t="shared" si="13"/>
        <v>0</v>
      </c>
      <c r="M15" s="14">
        <f t="shared" si="14"/>
        <v>0</v>
      </c>
      <c r="N15" s="14">
        <f t="shared" si="15"/>
        <v>0</v>
      </c>
      <c r="O15" s="17" t="str">
        <f t="shared" si="16"/>
        <v/>
      </c>
      <c r="P15" s="25"/>
    </row>
    <row r="16">
      <c r="A16" s="24"/>
      <c r="B16" s="20" t="s">
        <v>20</v>
      </c>
      <c r="C16" s="10" t="s">
        <v>21</v>
      </c>
      <c r="D16" s="10" t="s">
        <v>22</v>
      </c>
      <c r="E16" s="21"/>
      <c r="F16" s="10" t="str">
        <f t="shared" si="17"/>
        <v/>
      </c>
      <c r="G16" s="22"/>
      <c r="H16" s="14">
        <f t="shared" si="9"/>
        <v>0</v>
      </c>
      <c r="I16" s="14">
        <f t="shared" si="10"/>
        <v>0</v>
      </c>
      <c r="J16" s="17" t="str">
        <f t="shared" si="11"/>
        <v/>
      </c>
      <c r="K16" s="17" t="str">
        <f t="shared" si="12"/>
        <v>1</v>
      </c>
      <c r="L16" s="14">
        <f t="shared" si="13"/>
        <v>0</v>
      </c>
      <c r="M16" s="14">
        <f t="shared" si="14"/>
        <v>0</v>
      </c>
      <c r="N16" s="14">
        <f t="shared" si="15"/>
        <v>0</v>
      </c>
      <c r="O16" s="17" t="str">
        <f t="shared" si="16"/>
        <v/>
      </c>
      <c r="P16" s="23"/>
    </row>
    <row r="17">
      <c r="A17" s="19"/>
      <c r="B17" s="20" t="s">
        <v>20</v>
      </c>
      <c r="C17" s="10" t="s">
        <v>21</v>
      </c>
      <c r="D17" s="10" t="s">
        <v>22</v>
      </c>
      <c r="E17" s="26"/>
      <c r="F17" s="10" t="str">
        <f t="shared" si="17"/>
        <v/>
      </c>
      <c r="G17" s="22"/>
      <c r="H17" s="14">
        <f t="shared" si="9"/>
        <v>0</v>
      </c>
      <c r="I17" s="14">
        <f t="shared" si="10"/>
        <v>0</v>
      </c>
      <c r="J17" s="17" t="str">
        <f t="shared" si="11"/>
        <v/>
      </c>
      <c r="K17" s="17" t="str">
        <f t="shared" si="12"/>
        <v>1</v>
      </c>
      <c r="L17" s="14">
        <f t="shared" si="13"/>
        <v>0</v>
      </c>
      <c r="M17" s="14">
        <f t="shared" si="14"/>
        <v>0</v>
      </c>
      <c r="N17" s="14">
        <f t="shared" si="15"/>
        <v>0</v>
      </c>
      <c r="O17" s="17" t="str">
        <f t="shared" si="16"/>
        <v/>
      </c>
      <c r="P17" s="25"/>
    </row>
    <row r="18">
      <c r="A18" s="24"/>
      <c r="B18" s="20" t="s">
        <v>20</v>
      </c>
      <c r="C18" s="10" t="s">
        <v>21</v>
      </c>
      <c r="D18" s="10" t="s">
        <v>22</v>
      </c>
      <c r="E18" s="27"/>
      <c r="F18" s="28" t="str">
        <f t="shared" si="17"/>
        <v/>
      </c>
      <c r="G18" s="29"/>
      <c r="H18" s="14">
        <f t="shared" si="9"/>
        <v>0</v>
      </c>
      <c r="I18" s="30">
        <f t="shared" si="10"/>
        <v>0</v>
      </c>
      <c r="J18" s="31" t="str">
        <f t="shared" si="11"/>
        <v/>
      </c>
      <c r="K18" s="17" t="str">
        <f t="shared" si="12"/>
        <v>1</v>
      </c>
      <c r="L18" s="30">
        <f t="shared" si="13"/>
        <v>0</v>
      </c>
      <c r="M18" s="30">
        <f t="shared" si="14"/>
        <v>0</v>
      </c>
      <c r="N18" s="30">
        <f t="shared" si="15"/>
        <v>0</v>
      </c>
      <c r="O18" s="31" t="str">
        <f t="shared" si="16"/>
        <v/>
      </c>
      <c r="P18" s="23"/>
    </row>
    <row r="19">
      <c r="A19" s="32" t="s">
        <v>23</v>
      </c>
      <c r="B19" s="33"/>
      <c r="C19" s="33"/>
      <c r="D19" s="33"/>
      <c r="E19" s="34"/>
      <c r="F19" s="35" t="s">
        <v>24</v>
      </c>
      <c r="G19" s="36"/>
      <c r="H19" s="37" t="str">
        <f t="array" ref="H19">TEXT(SUM(IFERROR(TIMEVALUE(H3:H18))),"[hh]:mm")</f>
        <v>30:27</v>
      </c>
      <c r="I19" s="38" t="str">
        <f t="array" ref="I19">TEXT(SUM(IFERROR(TIMEVALUE(I3:I18))),"[hh]:mm")</f>
        <v>30:27</v>
      </c>
      <c r="J19" s="39">
        <f t="array" ref="J19">SUM(VALUE(J3:J18))</f>
        <v>4</v>
      </c>
      <c r="K19" s="40">
        <f t="array" ref="K19">SUM(VALUE(K3:K18))</f>
        <v>10</v>
      </c>
      <c r="L19" s="38" t="str">
        <f t="array" ref="L19">TEXT(SUM(IFERROR(TIMEVALUE(L3:L18))),"[hh]:mm")</f>
        <v>20:21</v>
      </c>
      <c r="M19" s="38" t="str">
        <f t="array" ref="M19">TEXT(SUM(IFERROR(TIMEVALUE(M3:M18))),"[hh]:mm")</f>
        <v>30:27</v>
      </c>
      <c r="N19" s="38" t="str">
        <f t="array" ref="N19">TEXT(SUM(IFERROR(TIMEVALUE(N3:N18))),"[hh]:mm")</f>
        <v>22:42</v>
      </c>
      <c r="O19" s="38" t="str">
        <f t="array" ref="O19">TEXT(SUM(IFERROR(TIMEVALUE(O3:O18))),"[hh]:mm")</f>
        <v>07:45</v>
      </c>
      <c r="P19" s="25"/>
    </row>
    <row r="20">
      <c r="A20" s="41"/>
      <c r="E20" s="42"/>
      <c r="F20" s="43" t="s">
        <v>25</v>
      </c>
      <c r="G20" s="4"/>
      <c r="H20" s="44" t="str">
        <f>INDIRECT(D22&amp; "!H21")</f>
        <v>4673:03</v>
      </c>
      <c r="I20" s="44" t="str">
        <f>INDIRECT(D22&amp; "!I21")</f>
        <v>4894:12</v>
      </c>
      <c r="J20" s="45">
        <f>INDIRECT(D22&amp; "!J21")</f>
        <v>1499</v>
      </c>
      <c r="K20" s="45">
        <f>INDIRECT(D22&amp; "!k21")</f>
        <v>805</v>
      </c>
      <c r="L20" s="44" t="str">
        <f>INDIRECT(D22&amp; "!l21")</f>
        <v>1957:06</v>
      </c>
      <c r="M20" s="44" t="str">
        <f>INDIRECT(D22&amp; "!m21")</f>
        <v>4738:57</v>
      </c>
      <c r="N20" s="44" t="str">
        <f>INDIRECT(D22&amp; "!n21")</f>
        <v>2327:14</v>
      </c>
      <c r="O20" s="44" t="str">
        <f>INDIRECT(D22&amp; "!o21")</f>
        <v>2344:29</v>
      </c>
      <c r="P20" s="25"/>
    </row>
    <row r="21">
      <c r="A21" s="46"/>
      <c r="B21" s="47"/>
      <c r="C21" s="47"/>
      <c r="D21" s="47"/>
      <c r="E21" s="36"/>
      <c r="F21" s="43" t="s">
        <v>26</v>
      </c>
      <c r="G21" s="4"/>
      <c r="H21" s="48" t="str">
        <f t="shared" ref="H21:I21" si="18">TEXT(H20+H19,"[h]:mm")</f>
        <v>4703:30</v>
      </c>
      <c r="I21" s="48" t="str">
        <f t="shared" si="18"/>
        <v>4924:39</v>
      </c>
      <c r="J21" s="49">
        <f t="shared" ref="J21:K21" si="19">SUM(J19:J20)</f>
        <v>1503</v>
      </c>
      <c r="K21" s="49">
        <f t="shared" si="19"/>
        <v>815</v>
      </c>
      <c r="L21" s="48" t="str">
        <f t="shared" ref="L21:O21" si="20">TEXT(L20+L19,"[h]:mm")</f>
        <v>1977:27</v>
      </c>
      <c r="M21" s="48" t="str">
        <f t="shared" si="20"/>
        <v>4769:24</v>
      </c>
      <c r="N21" s="48" t="str">
        <f t="shared" si="20"/>
        <v>2349:56</v>
      </c>
      <c r="O21" s="48" t="str">
        <f t="shared" si="20"/>
        <v>2352:14</v>
      </c>
      <c r="P21" s="50"/>
    </row>
    <row r="22">
      <c r="A22" s="51" t="s">
        <v>27</v>
      </c>
      <c r="B22" s="52"/>
      <c r="C22" s="4"/>
      <c r="D22" s="53" t="s">
        <v>143</v>
      </c>
      <c r="E22" s="54"/>
      <c r="M22" s="55"/>
    </row>
  </sheetData>
  <mergeCells count="15">
    <mergeCell ref="L1:M1"/>
    <mergeCell ref="N1:O1"/>
    <mergeCell ref="P1:P2"/>
    <mergeCell ref="A19:E21"/>
    <mergeCell ref="F19:G19"/>
    <mergeCell ref="F20:G20"/>
    <mergeCell ref="F21:G21"/>
    <mergeCell ref="A22:C22"/>
    <mergeCell ref="A1:A2"/>
    <mergeCell ref="B1:C1"/>
    <mergeCell ref="D1:E1"/>
    <mergeCell ref="F1:G1"/>
    <mergeCell ref="H1:H2"/>
    <mergeCell ref="I1:I2"/>
    <mergeCell ref="J1:K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5"/>
    <col customWidth="1" min="2" max="2" width="5.88"/>
    <col customWidth="1" min="3" max="3" width="9.75"/>
    <col customWidth="1" min="4" max="7" width="7.38"/>
    <col customWidth="1" min="8" max="9" width="8.5"/>
    <col customWidth="1" min="10" max="10" width="5.75"/>
    <col customWidth="1" min="11" max="11" width="6.5"/>
    <col customWidth="1" min="12" max="12" width="9.38"/>
    <col customWidth="1" min="13" max="13" width="11.5"/>
    <col customWidth="1" min="14" max="14" width="9.0"/>
    <col customWidth="1" min="15" max="15" width="8.63"/>
    <col customWidth="1" min="16" max="16" width="5.75"/>
  </cols>
  <sheetData>
    <row r="1">
      <c r="A1" s="2" t="s">
        <v>2</v>
      </c>
      <c r="B1" s="3" t="s">
        <v>3</v>
      </c>
      <c r="C1" s="4"/>
      <c r="D1" s="3" t="s">
        <v>4</v>
      </c>
      <c r="E1" s="4"/>
      <c r="F1" s="3" t="s">
        <v>5</v>
      </c>
      <c r="G1" s="4"/>
      <c r="H1" s="5" t="s">
        <v>6</v>
      </c>
      <c r="I1" s="2" t="s">
        <v>7</v>
      </c>
      <c r="J1" s="3" t="s">
        <v>8</v>
      </c>
      <c r="K1" s="4"/>
      <c r="L1" s="3" t="s">
        <v>9</v>
      </c>
      <c r="M1" s="4"/>
      <c r="N1" s="3" t="s">
        <v>10</v>
      </c>
      <c r="O1" s="4"/>
      <c r="P1" s="2" t="s">
        <v>11</v>
      </c>
    </row>
    <row r="2">
      <c r="A2" s="6"/>
      <c r="B2" s="2" t="s">
        <v>12</v>
      </c>
      <c r="C2" s="7" t="s">
        <v>13</v>
      </c>
      <c r="D2" s="2" t="s">
        <v>14</v>
      </c>
      <c r="E2" s="2" t="s">
        <v>15</v>
      </c>
      <c r="F2" s="7" t="s">
        <v>14</v>
      </c>
      <c r="G2" s="2" t="s">
        <v>15</v>
      </c>
      <c r="H2" s="6"/>
      <c r="I2" s="6"/>
      <c r="J2" s="2" t="s">
        <v>16</v>
      </c>
      <c r="K2" s="7" t="s">
        <v>17</v>
      </c>
      <c r="L2" s="2" t="s">
        <v>17</v>
      </c>
      <c r="M2" s="2" t="s">
        <v>18</v>
      </c>
      <c r="N2" s="2" t="s">
        <v>11</v>
      </c>
      <c r="O2" s="2" t="s">
        <v>19</v>
      </c>
      <c r="P2" s="6"/>
    </row>
    <row r="3">
      <c r="A3" s="8"/>
      <c r="B3" s="9" t="s">
        <v>20</v>
      </c>
      <c r="C3" s="10" t="s">
        <v>21</v>
      </c>
      <c r="D3" s="11" t="s">
        <v>22</v>
      </c>
      <c r="E3" s="12"/>
      <c r="F3" s="10" t="str">
        <f t="shared" ref="F3:F18" si="1">IF(D3&lt;&gt;"IST","IST","")</f>
        <v/>
      </c>
      <c r="G3" s="13"/>
      <c r="H3" s="14">
        <f t="shared" ref="H3:H18" si="2">I3</f>
        <v>0</v>
      </c>
      <c r="I3" s="15">
        <f t="shared" ref="I3:I18" si="3">G3-E3</f>
        <v>0</v>
      </c>
      <c r="J3" s="16" t="str">
        <f t="shared" ref="J3:J18" si="4">IF(K3&lt;&gt;"1","1","")</f>
        <v/>
      </c>
      <c r="K3" s="17" t="str">
        <f t="shared" ref="K3:K18" si="5">IF(OR(HOUR(G3)&gt;=17,HOUR(G3)&lt;4),"1","")</f>
        <v>1</v>
      </c>
      <c r="L3" s="15">
        <f t="shared" ref="L3:L18" si="6">IF(K3="1",I3,"")</f>
        <v>0</v>
      </c>
      <c r="M3" s="15">
        <f t="shared" ref="M3:M18" si="7">I3</f>
        <v>0</v>
      </c>
      <c r="N3" s="15">
        <f t="shared" ref="N3:N18" si="8">IF(P3="",I3,"")</f>
        <v>0</v>
      </c>
      <c r="O3" s="16" t="str">
        <f t="shared" ref="O3:O18" si="9">IF(P3&lt;&gt;"",I3,"")</f>
        <v/>
      </c>
      <c r="P3" s="18"/>
    </row>
    <row r="4">
      <c r="A4" s="19"/>
      <c r="B4" s="20" t="s">
        <v>20</v>
      </c>
      <c r="C4" s="10" t="s">
        <v>21</v>
      </c>
      <c r="D4" s="10" t="s">
        <v>22</v>
      </c>
      <c r="E4" s="21"/>
      <c r="F4" s="10" t="str">
        <f t="shared" si="1"/>
        <v/>
      </c>
      <c r="G4" s="22"/>
      <c r="H4" s="14">
        <f t="shared" si="2"/>
        <v>0</v>
      </c>
      <c r="I4" s="14">
        <f t="shared" si="3"/>
        <v>0</v>
      </c>
      <c r="J4" s="17" t="str">
        <f t="shared" si="4"/>
        <v/>
      </c>
      <c r="K4" s="17" t="str">
        <f t="shared" si="5"/>
        <v>1</v>
      </c>
      <c r="L4" s="14">
        <f t="shared" si="6"/>
        <v>0</v>
      </c>
      <c r="M4" s="14">
        <f t="shared" si="7"/>
        <v>0</v>
      </c>
      <c r="N4" s="14">
        <f t="shared" si="8"/>
        <v>0</v>
      </c>
      <c r="O4" s="17" t="str">
        <f t="shared" si="9"/>
        <v/>
      </c>
      <c r="P4" s="23"/>
    </row>
    <row r="5">
      <c r="A5" s="19"/>
      <c r="B5" s="20" t="s">
        <v>20</v>
      </c>
      <c r="C5" s="10" t="s">
        <v>21</v>
      </c>
      <c r="D5" s="10" t="s">
        <v>22</v>
      </c>
      <c r="E5" s="21"/>
      <c r="F5" s="10" t="str">
        <f t="shared" si="1"/>
        <v/>
      </c>
      <c r="G5" s="22"/>
      <c r="H5" s="14">
        <f t="shared" si="2"/>
        <v>0</v>
      </c>
      <c r="I5" s="14">
        <f t="shared" si="3"/>
        <v>0</v>
      </c>
      <c r="J5" s="17" t="str">
        <f t="shared" si="4"/>
        <v/>
      </c>
      <c r="K5" s="17" t="str">
        <f t="shared" si="5"/>
        <v>1</v>
      </c>
      <c r="L5" s="14">
        <f t="shared" si="6"/>
        <v>0</v>
      </c>
      <c r="M5" s="14">
        <f t="shared" si="7"/>
        <v>0</v>
      </c>
      <c r="N5" s="14">
        <f t="shared" si="8"/>
        <v>0</v>
      </c>
      <c r="O5" s="17" t="str">
        <f t="shared" si="9"/>
        <v/>
      </c>
      <c r="P5" s="23"/>
    </row>
    <row r="6">
      <c r="A6" s="19"/>
      <c r="B6" s="20" t="s">
        <v>20</v>
      </c>
      <c r="C6" s="10" t="s">
        <v>21</v>
      </c>
      <c r="D6" s="10" t="s">
        <v>22</v>
      </c>
      <c r="E6" s="21"/>
      <c r="F6" s="10" t="str">
        <f t="shared" si="1"/>
        <v/>
      </c>
      <c r="G6" s="22"/>
      <c r="H6" s="14">
        <f t="shared" si="2"/>
        <v>0</v>
      </c>
      <c r="I6" s="14">
        <f t="shared" si="3"/>
        <v>0</v>
      </c>
      <c r="J6" s="17" t="str">
        <f t="shared" si="4"/>
        <v/>
      </c>
      <c r="K6" s="17" t="str">
        <f t="shared" si="5"/>
        <v>1</v>
      </c>
      <c r="L6" s="14">
        <f t="shared" si="6"/>
        <v>0</v>
      </c>
      <c r="M6" s="14">
        <f t="shared" si="7"/>
        <v>0</v>
      </c>
      <c r="N6" s="14">
        <f t="shared" si="8"/>
        <v>0</v>
      </c>
      <c r="O6" s="17" t="str">
        <f t="shared" si="9"/>
        <v/>
      </c>
      <c r="P6" s="23"/>
    </row>
    <row r="7">
      <c r="A7" s="19"/>
      <c r="B7" s="20" t="s">
        <v>20</v>
      </c>
      <c r="C7" s="10" t="s">
        <v>21</v>
      </c>
      <c r="D7" s="10" t="s">
        <v>22</v>
      </c>
      <c r="E7" s="21"/>
      <c r="F7" s="10" t="str">
        <f t="shared" si="1"/>
        <v/>
      </c>
      <c r="G7" s="22"/>
      <c r="H7" s="14">
        <f t="shared" si="2"/>
        <v>0</v>
      </c>
      <c r="I7" s="14">
        <f t="shared" si="3"/>
        <v>0</v>
      </c>
      <c r="J7" s="17" t="str">
        <f t="shared" si="4"/>
        <v/>
      </c>
      <c r="K7" s="17" t="str">
        <f t="shared" si="5"/>
        <v>1</v>
      </c>
      <c r="L7" s="14">
        <f t="shared" si="6"/>
        <v>0</v>
      </c>
      <c r="M7" s="14">
        <f t="shared" si="7"/>
        <v>0</v>
      </c>
      <c r="N7" s="14">
        <f t="shared" si="8"/>
        <v>0</v>
      </c>
      <c r="O7" s="17" t="str">
        <f t="shared" si="9"/>
        <v/>
      </c>
      <c r="P7" s="23"/>
    </row>
    <row r="8">
      <c r="A8" s="24"/>
      <c r="B8" s="20" t="s">
        <v>20</v>
      </c>
      <c r="C8" s="10" t="s">
        <v>21</v>
      </c>
      <c r="D8" s="10" t="s">
        <v>22</v>
      </c>
      <c r="E8" s="21"/>
      <c r="F8" s="10" t="str">
        <f t="shared" si="1"/>
        <v/>
      </c>
      <c r="G8" s="22"/>
      <c r="H8" s="14">
        <f t="shared" si="2"/>
        <v>0</v>
      </c>
      <c r="I8" s="14">
        <f t="shared" si="3"/>
        <v>0</v>
      </c>
      <c r="J8" s="17" t="str">
        <f t="shared" si="4"/>
        <v/>
      </c>
      <c r="K8" s="17" t="str">
        <f t="shared" si="5"/>
        <v>1</v>
      </c>
      <c r="L8" s="14">
        <f t="shared" si="6"/>
        <v>0</v>
      </c>
      <c r="M8" s="14">
        <f t="shared" si="7"/>
        <v>0</v>
      </c>
      <c r="N8" s="14">
        <f t="shared" si="8"/>
        <v>0</v>
      </c>
      <c r="O8" s="17" t="str">
        <f t="shared" si="9"/>
        <v/>
      </c>
      <c r="P8" s="23"/>
    </row>
    <row r="9">
      <c r="A9" s="24"/>
      <c r="B9" s="20" t="s">
        <v>20</v>
      </c>
      <c r="C9" s="10" t="s">
        <v>21</v>
      </c>
      <c r="D9" s="10" t="s">
        <v>22</v>
      </c>
      <c r="E9" s="21"/>
      <c r="F9" s="10" t="str">
        <f t="shared" si="1"/>
        <v/>
      </c>
      <c r="G9" s="22"/>
      <c r="H9" s="14">
        <f t="shared" si="2"/>
        <v>0</v>
      </c>
      <c r="I9" s="14">
        <f t="shared" si="3"/>
        <v>0</v>
      </c>
      <c r="J9" s="17" t="str">
        <f t="shared" si="4"/>
        <v/>
      </c>
      <c r="K9" s="17" t="str">
        <f t="shared" si="5"/>
        <v>1</v>
      </c>
      <c r="L9" s="14">
        <f t="shared" si="6"/>
        <v>0</v>
      </c>
      <c r="M9" s="14">
        <f t="shared" si="7"/>
        <v>0</v>
      </c>
      <c r="N9" s="14">
        <f t="shared" si="8"/>
        <v>0</v>
      </c>
      <c r="O9" s="17" t="str">
        <f t="shared" si="9"/>
        <v/>
      </c>
      <c r="P9" s="23"/>
    </row>
    <row r="10">
      <c r="A10" s="24"/>
      <c r="B10" s="20" t="s">
        <v>20</v>
      </c>
      <c r="C10" s="10" t="s">
        <v>21</v>
      </c>
      <c r="D10" s="10" t="s">
        <v>22</v>
      </c>
      <c r="E10" s="21"/>
      <c r="F10" s="10" t="str">
        <f t="shared" si="1"/>
        <v/>
      </c>
      <c r="G10" s="22"/>
      <c r="H10" s="14">
        <f t="shared" si="2"/>
        <v>0</v>
      </c>
      <c r="I10" s="14">
        <f t="shared" si="3"/>
        <v>0</v>
      </c>
      <c r="J10" s="17" t="str">
        <f t="shared" si="4"/>
        <v/>
      </c>
      <c r="K10" s="17" t="str">
        <f t="shared" si="5"/>
        <v>1</v>
      </c>
      <c r="L10" s="14">
        <f t="shared" si="6"/>
        <v>0</v>
      </c>
      <c r="M10" s="14">
        <f t="shared" si="7"/>
        <v>0</v>
      </c>
      <c r="N10" s="14">
        <f t="shared" si="8"/>
        <v>0</v>
      </c>
      <c r="O10" s="17" t="str">
        <f t="shared" si="9"/>
        <v/>
      </c>
      <c r="P10" s="23"/>
    </row>
    <row r="11">
      <c r="A11" s="24"/>
      <c r="B11" s="20" t="s">
        <v>20</v>
      </c>
      <c r="C11" s="10" t="s">
        <v>21</v>
      </c>
      <c r="D11" s="10" t="s">
        <v>22</v>
      </c>
      <c r="E11" s="21"/>
      <c r="F11" s="10" t="str">
        <f t="shared" si="1"/>
        <v/>
      </c>
      <c r="G11" s="22"/>
      <c r="H11" s="14">
        <f t="shared" si="2"/>
        <v>0</v>
      </c>
      <c r="I11" s="14">
        <f t="shared" si="3"/>
        <v>0</v>
      </c>
      <c r="J11" s="17" t="str">
        <f t="shared" si="4"/>
        <v/>
      </c>
      <c r="K11" s="17" t="str">
        <f t="shared" si="5"/>
        <v>1</v>
      </c>
      <c r="L11" s="14">
        <f t="shared" si="6"/>
        <v>0</v>
      </c>
      <c r="M11" s="14">
        <f t="shared" si="7"/>
        <v>0</v>
      </c>
      <c r="N11" s="14">
        <f t="shared" si="8"/>
        <v>0</v>
      </c>
      <c r="O11" s="17" t="str">
        <f t="shared" si="9"/>
        <v/>
      </c>
      <c r="P11" s="25"/>
    </row>
    <row r="12">
      <c r="A12" s="24"/>
      <c r="B12" s="20" t="s">
        <v>20</v>
      </c>
      <c r="C12" s="10" t="s">
        <v>21</v>
      </c>
      <c r="D12" s="10" t="s">
        <v>22</v>
      </c>
      <c r="E12" s="21"/>
      <c r="F12" s="10" t="str">
        <f t="shared" si="1"/>
        <v/>
      </c>
      <c r="G12" s="22"/>
      <c r="H12" s="14">
        <f t="shared" si="2"/>
        <v>0</v>
      </c>
      <c r="I12" s="14">
        <f t="shared" si="3"/>
        <v>0</v>
      </c>
      <c r="J12" s="17" t="str">
        <f t="shared" si="4"/>
        <v/>
      </c>
      <c r="K12" s="17" t="str">
        <f t="shared" si="5"/>
        <v>1</v>
      </c>
      <c r="L12" s="14">
        <f t="shared" si="6"/>
        <v>0</v>
      </c>
      <c r="M12" s="14">
        <f t="shared" si="7"/>
        <v>0</v>
      </c>
      <c r="N12" s="14">
        <f t="shared" si="8"/>
        <v>0</v>
      </c>
      <c r="O12" s="17" t="str">
        <f t="shared" si="9"/>
        <v/>
      </c>
      <c r="P12" s="25"/>
    </row>
    <row r="13">
      <c r="A13" s="24"/>
      <c r="B13" s="20" t="s">
        <v>20</v>
      </c>
      <c r="C13" s="10" t="s">
        <v>21</v>
      </c>
      <c r="D13" s="10" t="s">
        <v>22</v>
      </c>
      <c r="E13" s="21"/>
      <c r="F13" s="10" t="str">
        <f t="shared" si="1"/>
        <v/>
      </c>
      <c r="G13" s="22"/>
      <c r="H13" s="14">
        <f t="shared" si="2"/>
        <v>0</v>
      </c>
      <c r="I13" s="14">
        <f t="shared" si="3"/>
        <v>0</v>
      </c>
      <c r="J13" s="17" t="str">
        <f t="shared" si="4"/>
        <v/>
      </c>
      <c r="K13" s="17" t="str">
        <f t="shared" si="5"/>
        <v>1</v>
      </c>
      <c r="L13" s="14">
        <f t="shared" si="6"/>
        <v>0</v>
      </c>
      <c r="M13" s="14">
        <f t="shared" si="7"/>
        <v>0</v>
      </c>
      <c r="N13" s="14">
        <f t="shared" si="8"/>
        <v>0</v>
      </c>
      <c r="O13" s="17" t="str">
        <f t="shared" si="9"/>
        <v/>
      </c>
      <c r="P13" s="23"/>
    </row>
    <row r="14">
      <c r="A14" s="24"/>
      <c r="B14" s="20" t="s">
        <v>20</v>
      </c>
      <c r="C14" s="10" t="s">
        <v>21</v>
      </c>
      <c r="D14" s="10" t="s">
        <v>22</v>
      </c>
      <c r="E14" s="21"/>
      <c r="F14" s="10" t="str">
        <f t="shared" si="1"/>
        <v/>
      </c>
      <c r="G14" s="22"/>
      <c r="H14" s="14">
        <f t="shared" si="2"/>
        <v>0</v>
      </c>
      <c r="I14" s="14">
        <f t="shared" si="3"/>
        <v>0</v>
      </c>
      <c r="J14" s="17" t="str">
        <f t="shared" si="4"/>
        <v/>
      </c>
      <c r="K14" s="17" t="str">
        <f t="shared" si="5"/>
        <v>1</v>
      </c>
      <c r="L14" s="14">
        <f t="shared" si="6"/>
        <v>0</v>
      </c>
      <c r="M14" s="14">
        <f t="shared" si="7"/>
        <v>0</v>
      </c>
      <c r="N14" s="14">
        <f t="shared" si="8"/>
        <v>0</v>
      </c>
      <c r="O14" s="17" t="str">
        <f t="shared" si="9"/>
        <v/>
      </c>
      <c r="P14" s="25"/>
    </row>
    <row r="15">
      <c r="A15" s="24"/>
      <c r="B15" s="20" t="s">
        <v>20</v>
      </c>
      <c r="C15" s="10" t="s">
        <v>21</v>
      </c>
      <c r="D15" s="10" t="s">
        <v>22</v>
      </c>
      <c r="E15" s="21"/>
      <c r="F15" s="10" t="str">
        <f t="shared" si="1"/>
        <v/>
      </c>
      <c r="G15" s="22"/>
      <c r="H15" s="14">
        <f t="shared" si="2"/>
        <v>0</v>
      </c>
      <c r="I15" s="14">
        <f t="shared" si="3"/>
        <v>0</v>
      </c>
      <c r="J15" s="17" t="str">
        <f t="shared" si="4"/>
        <v/>
      </c>
      <c r="K15" s="17" t="str">
        <f t="shared" si="5"/>
        <v>1</v>
      </c>
      <c r="L15" s="14">
        <f t="shared" si="6"/>
        <v>0</v>
      </c>
      <c r="M15" s="14">
        <f t="shared" si="7"/>
        <v>0</v>
      </c>
      <c r="N15" s="14">
        <f t="shared" si="8"/>
        <v>0</v>
      </c>
      <c r="O15" s="17" t="str">
        <f t="shared" si="9"/>
        <v/>
      </c>
      <c r="P15" s="25"/>
    </row>
    <row r="16">
      <c r="A16" s="24"/>
      <c r="B16" s="20" t="s">
        <v>20</v>
      </c>
      <c r="C16" s="10" t="s">
        <v>21</v>
      </c>
      <c r="D16" s="10" t="s">
        <v>22</v>
      </c>
      <c r="E16" s="21"/>
      <c r="F16" s="10" t="str">
        <f t="shared" si="1"/>
        <v/>
      </c>
      <c r="G16" s="22"/>
      <c r="H16" s="14">
        <f t="shared" si="2"/>
        <v>0</v>
      </c>
      <c r="I16" s="14">
        <f t="shared" si="3"/>
        <v>0</v>
      </c>
      <c r="J16" s="17" t="str">
        <f t="shared" si="4"/>
        <v/>
      </c>
      <c r="K16" s="17" t="str">
        <f t="shared" si="5"/>
        <v>1</v>
      </c>
      <c r="L16" s="14">
        <f t="shared" si="6"/>
        <v>0</v>
      </c>
      <c r="M16" s="14">
        <f t="shared" si="7"/>
        <v>0</v>
      </c>
      <c r="N16" s="14">
        <f t="shared" si="8"/>
        <v>0</v>
      </c>
      <c r="O16" s="17" t="str">
        <f t="shared" si="9"/>
        <v/>
      </c>
      <c r="P16" s="23"/>
    </row>
    <row r="17">
      <c r="A17" s="19"/>
      <c r="B17" s="20" t="s">
        <v>20</v>
      </c>
      <c r="C17" s="10" t="s">
        <v>21</v>
      </c>
      <c r="D17" s="10" t="s">
        <v>22</v>
      </c>
      <c r="E17" s="26"/>
      <c r="F17" s="10" t="str">
        <f t="shared" si="1"/>
        <v/>
      </c>
      <c r="G17" s="22"/>
      <c r="H17" s="14">
        <f t="shared" si="2"/>
        <v>0</v>
      </c>
      <c r="I17" s="14">
        <f t="shared" si="3"/>
        <v>0</v>
      </c>
      <c r="J17" s="17" t="str">
        <f t="shared" si="4"/>
        <v/>
      </c>
      <c r="K17" s="17" t="str">
        <f t="shared" si="5"/>
        <v>1</v>
      </c>
      <c r="L17" s="14">
        <f t="shared" si="6"/>
        <v>0</v>
      </c>
      <c r="M17" s="14">
        <f t="shared" si="7"/>
        <v>0</v>
      </c>
      <c r="N17" s="14">
        <f t="shared" si="8"/>
        <v>0</v>
      </c>
      <c r="O17" s="17" t="str">
        <f t="shared" si="9"/>
        <v/>
      </c>
      <c r="P17" s="25"/>
    </row>
    <row r="18">
      <c r="A18" s="24"/>
      <c r="B18" s="20" t="s">
        <v>20</v>
      </c>
      <c r="C18" s="10" t="s">
        <v>21</v>
      </c>
      <c r="D18" s="10" t="s">
        <v>22</v>
      </c>
      <c r="E18" s="27"/>
      <c r="F18" s="28" t="str">
        <f t="shared" si="1"/>
        <v/>
      </c>
      <c r="G18" s="29"/>
      <c r="H18" s="14">
        <f t="shared" si="2"/>
        <v>0</v>
      </c>
      <c r="I18" s="30">
        <f t="shared" si="3"/>
        <v>0</v>
      </c>
      <c r="J18" s="31" t="str">
        <f t="shared" si="4"/>
        <v/>
      </c>
      <c r="K18" s="17" t="str">
        <f t="shared" si="5"/>
        <v>1</v>
      </c>
      <c r="L18" s="30">
        <f t="shared" si="6"/>
        <v>0</v>
      </c>
      <c r="M18" s="30">
        <f t="shared" si="7"/>
        <v>0</v>
      </c>
      <c r="N18" s="30">
        <f t="shared" si="8"/>
        <v>0</v>
      </c>
      <c r="O18" s="31" t="str">
        <f t="shared" si="9"/>
        <v/>
      </c>
      <c r="P18" s="23"/>
    </row>
    <row r="19">
      <c r="A19" s="32" t="s">
        <v>23</v>
      </c>
      <c r="B19" s="33"/>
      <c r="C19" s="33"/>
      <c r="D19" s="33"/>
      <c r="E19" s="34"/>
      <c r="F19" s="35" t="s">
        <v>24</v>
      </c>
      <c r="G19" s="36"/>
      <c r="H19" s="37" t="str">
        <f t="array" ref="H19">TEXT(SUM(IFERROR(TIMEVALUE(H3:H18))),"[hh]:mm")</f>
        <v>00:00</v>
      </c>
      <c r="I19" s="38" t="str">
        <f t="array" ref="I19">TEXT(SUM(IFERROR(TIMEVALUE(I3:I18))),"[hh]:mm")</f>
        <v>00:00</v>
      </c>
      <c r="J19" s="39">
        <f t="array" ref="J19">SUM(VALUE(J3:J18))</f>
        <v>0</v>
      </c>
      <c r="K19" s="40">
        <f t="array" ref="K19">SUM(VALUE(K3:K18))</f>
        <v>16</v>
      </c>
      <c r="L19" s="38" t="str">
        <f t="array" ref="L19">TEXT(SUM(IFERROR(TIMEVALUE(L3:L18))),"[hh]:mm")</f>
        <v>00:00</v>
      </c>
      <c r="M19" s="38" t="str">
        <f t="array" ref="M19">TEXT(SUM(IFERROR(TIMEVALUE(M3:M18))),"[hh]:mm")</f>
        <v>00:00</v>
      </c>
      <c r="N19" s="38" t="str">
        <f t="array" ref="N19">TEXT(SUM(IFERROR(TIMEVALUE(N3:N18))),"[hh]:mm")</f>
        <v>00:00</v>
      </c>
      <c r="O19" s="38" t="str">
        <f t="array" ref="O19">TEXT(SUM(IFERROR(TIMEVALUE(O3:O18))),"[hh]:mm")</f>
        <v>00:00</v>
      </c>
      <c r="P19" s="25"/>
    </row>
    <row r="20">
      <c r="A20" s="41"/>
      <c r="E20" s="42"/>
      <c r="F20" s="43" t="s">
        <v>25</v>
      </c>
      <c r="G20" s="4"/>
      <c r="H20" s="44" t="str">
        <f>INDIRECT(D22&amp; "!H21")</f>
        <v>4543:24</v>
      </c>
      <c r="I20" s="44" t="str">
        <f>INDIRECT(D22&amp; "!I21")</f>
        <v>4764:33</v>
      </c>
      <c r="J20" s="45">
        <f>INDIRECT(D22&amp; "!J21")</f>
        <v>1472</v>
      </c>
      <c r="K20" s="45">
        <f>INDIRECT(D22&amp; "!k21")</f>
        <v>784</v>
      </c>
      <c r="L20" s="44" t="str">
        <f>INDIRECT(D22&amp; "!l21")</f>
        <v>1906:40</v>
      </c>
      <c r="M20" s="44" t="str">
        <f>INDIRECT(D22&amp; "!m21")</f>
        <v>4609:18</v>
      </c>
      <c r="N20" s="44" t="str">
        <f>INDIRECT(D22&amp; "!n21")</f>
        <v>2221:11</v>
      </c>
      <c r="O20" s="44" t="str">
        <f>INDIRECT(D22&amp; "!o21")</f>
        <v>2320:53</v>
      </c>
      <c r="P20" s="25"/>
    </row>
    <row r="21">
      <c r="A21" s="46"/>
      <c r="B21" s="47"/>
      <c r="C21" s="47"/>
      <c r="D21" s="47"/>
      <c r="E21" s="36"/>
      <c r="F21" s="43" t="s">
        <v>26</v>
      </c>
      <c r="G21" s="4"/>
      <c r="H21" s="48" t="str">
        <f t="shared" ref="H21:I21" si="10">TEXT(H20+H19,"[h]:mm")</f>
        <v>4543:24</v>
      </c>
      <c r="I21" s="48" t="str">
        <f t="shared" si="10"/>
        <v>4764:33</v>
      </c>
      <c r="J21" s="49">
        <f t="shared" ref="J21:K21" si="11">SUM(J19:J20)</f>
        <v>1472</v>
      </c>
      <c r="K21" s="49">
        <f t="shared" si="11"/>
        <v>800</v>
      </c>
      <c r="L21" s="48" t="str">
        <f t="shared" ref="L21:O21" si="12">TEXT(L20+L19,"[h]:mm")</f>
        <v>1906:40</v>
      </c>
      <c r="M21" s="48" t="str">
        <f t="shared" si="12"/>
        <v>4609:18</v>
      </c>
      <c r="N21" s="48" t="str">
        <f t="shared" si="12"/>
        <v>2221:11</v>
      </c>
      <c r="O21" s="48" t="str">
        <f t="shared" si="12"/>
        <v>2320:53</v>
      </c>
      <c r="P21" s="50"/>
    </row>
    <row r="22">
      <c r="A22" s="51" t="s">
        <v>27</v>
      </c>
      <c r="B22" s="52"/>
      <c r="C22" s="4"/>
      <c r="D22" s="53" t="s">
        <v>28</v>
      </c>
      <c r="E22" s="54"/>
      <c r="M22" s="55"/>
    </row>
  </sheetData>
  <mergeCells count="15">
    <mergeCell ref="L1:M1"/>
    <mergeCell ref="N1:O1"/>
    <mergeCell ref="P1:P2"/>
    <mergeCell ref="A19:E21"/>
    <mergeCell ref="F19:G19"/>
    <mergeCell ref="F20:G20"/>
    <mergeCell ref="F21:G21"/>
    <mergeCell ref="A22:C22"/>
    <mergeCell ref="A1:A2"/>
    <mergeCell ref="B1:C1"/>
    <mergeCell ref="D1:E1"/>
    <mergeCell ref="F1:G1"/>
    <mergeCell ref="H1:H2"/>
    <mergeCell ref="I1:I2"/>
    <mergeCell ref="J1:K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5"/>
    <col customWidth="1" min="2" max="2" width="5.88"/>
    <col customWidth="1" min="3" max="3" width="9.75"/>
    <col customWidth="1" min="4" max="7" width="7.38"/>
    <col customWidth="1" min="8" max="9" width="8.5"/>
    <col customWidth="1" min="10" max="10" width="5.75"/>
    <col customWidth="1" min="11" max="11" width="6.5"/>
    <col customWidth="1" min="12" max="12" width="9.38"/>
    <col customWidth="1" min="13" max="13" width="11.5"/>
    <col customWidth="1" min="14" max="14" width="9.0"/>
    <col customWidth="1" min="15" max="15" width="8.63"/>
    <col customWidth="1" min="16" max="16" width="5.75"/>
  </cols>
  <sheetData>
    <row r="1">
      <c r="A1" s="56" t="s">
        <v>2</v>
      </c>
      <c r="B1" s="53" t="s">
        <v>3</v>
      </c>
      <c r="C1" s="4"/>
      <c r="D1" s="53" t="s">
        <v>4</v>
      </c>
      <c r="E1" s="4"/>
      <c r="F1" s="53" t="s">
        <v>5</v>
      </c>
      <c r="G1" s="4"/>
      <c r="H1" s="57" t="s">
        <v>29</v>
      </c>
      <c r="I1" s="56" t="s">
        <v>7</v>
      </c>
      <c r="J1" s="53" t="s">
        <v>8</v>
      </c>
      <c r="K1" s="4"/>
      <c r="L1" s="53" t="s">
        <v>9</v>
      </c>
      <c r="M1" s="4"/>
      <c r="N1" s="53" t="s">
        <v>10</v>
      </c>
      <c r="O1" s="4"/>
      <c r="P1" s="56" t="s">
        <v>30</v>
      </c>
    </row>
    <row r="2">
      <c r="A2" s="6"/>
      <c r="B2" s="56" t="s">
        <v>12</v>
      </c>
      <c r="C2" s="56" t="s">
        <v>13</v>
      </c>
      <c r="D2" s="56" t="s">
        <v>14</v>
      </c>
      <c r="E2" s="56" t="s">
        <v>15</v>
      </c>
      <c r="F2" s="56" t="s">
        <v>14</v>
      </c>
      <c r="G2" s="56" t="s">
        <v>15</v>
      </c>
      <c r="H2" s="57" t="s">
        <v>31</v>
      </c>
      <c r="I2" s="6"/>
      <c r="J2" s="56" t="s">
        <v>16</v>
      </c>
      <c r="K2" s="56" t="s">
        <v>17</v>
      </c>
      <c r="L2" s="56" t="s">
        <v>17</v>
      </c>
      <c r="M2" s="56" t="s">
        <v>18</v>
      </c>
      <c r="N2" s="56" t="s">
        <v>11</v>
      </c>
      <c r="O2" s="56" t="s">
        <v>19</v>
      </c>
      <c r="P2" s="6"/>
    </row>
    <row r="3">
      <c r="A3" s="8">
        <v>45305.0</v>
      </c>
      <c r="B3" s="9" t="s">
        <v>20</v>
      </c>
      <c r="C3" s="11" t="s">
        <v>32</v>
      </c>
      <c r="D3" s="11" t="s">
        <v>33</v>
      </c>
      <c r="E3" s="58">
        <v>0.20208333333333334</v>
      </c>
      <c r="F3" s="11" t="s">
        <v>22</v>
      </c>
      <c r="G3" s="58">
        <v>0.36041666666666666</v>
      </c>
      <c r="H3" s="59">
        <f t="shared" ref="H3:H18" si="1">I3</f>
        <v>0.1583333333</v>
      </c>
      <c r="I3" s="60">
        <f t="shared" ref="I3:I18" si="2">G3-E3</f>
        <v>0.1583333333</v>
      </c>
      <c r="J3" s="61" t="str">
        <f t="shared" ref="J3:J18" si="3">IF(K3&lt;&gt;"1","1","")</f>
        <v>1</v>
      </c>
      <c r="K3" s="61" t="str">
        <f t="shared" ref="K3:K18" si="4">IF(OR(HOUR(G3)&gt;=16,HOUR(G3)&lt;4),"1","")</f>
        <v/>
      </c>
      <c r="L3" s="61" t="str">
        <f t="shared" ref="L3:L18" si="5">IF(K3="1",I3,"")</f>
        <v/>
      </c>
      <c r="M3" s="60">
        <f t="shared" ref="M3:M18" si="6">I3</f>
        <v>0.1583333333</v>
      </c>
      <c r="N3" s="60">
        <f t="shared" ref="N3:N18" si="7">IF(P3="",I3,"")</f>
        <v>0.1583333333</v>
      </c>
      <c r="O3" s="61" t="str">
        <f t="shared" ref="O3:O18" si="8">IF(P3&lt;&gt;"",I3,"")</f>
        <v/>
      </c>
      <c r="P3" s="18"/>
    </row>
    <row r="4">
      <c r="A4" s="19">
        <v>45317.0</v>
      </c>
      <c r="B4" s="20" t="s">
        <v>20</v>
      </c>
      <c r="C4" s="10" t="s">
        <v>34</v>
      </c>
      <c r="D4" s="10" t="s">
        <v>22</v>
      </c>
      <c r="E4" s="21">
        <v>0.4305555555555556</v>
      </c>
      <c r="F4" s="10" t="s">
        <v>35</v>
      </c>
      <c r="G4" s="21">
        <v>0.5097222222222222</v>
      </c>
      <c r="H4" s="59">
        <f t="shared" si="1"/>
        <v>0.07916666667</v>
      </c>
      <c r="I4" s="59">
        <f t="shared" si="2"/>
        <v>0.07916666667</v>
      </c>
      <c r="J4" s="62" t="str">
        <f t="shared" si="3"/>
        <v>1</v>
      </c>
      <c r="K4" s="62" t="str">
        <f t="shared" si="4"/>
        <v/>
      </c>
      <c r="L4" s="62" t="str">
        <f t="shared" si="5"/>
        <v/>
      </c>
      <c r="M4" s="59">
        <f t="shared" si="6"/>
        <v>0.07916666667</v>
      </c>
      <c r="N4" s="59">
        <f t="shared" si="7"/>
        <v>0.07916666667</v>
      </c>
      <c r="O4" s="62" t="str">
        <f t="shared" si="8"/>
        <v/>
      </c>
      <c r="P4" s="25"/>
    </row>
    <row r="5">
      <c r="A5" s="19">
        <v>45317.0</v>
      </c>
      <c r="B5" s="20" t="s">
        <v>20</v>
      </c>
      <c r="C5" s="10" t="s">
        <v>34</v>
      </c>
      <c r="D5" s="10" t="s">
        <v>35</v>
      </c>
      <c r="E5" s="21">
        <v>0.5451388888888888</v>
      </c>
      <c r="F5" s="10" t="s">
        <v>22</v>
      </c>
      <c r="G5" s="21">
        <v>0.6604166666666667</v>
      </c>
      <c r="H5" s="59">
        <f t="shared" si="1"/>
        <v>0.1152777778</v>
      </c>
      <c r="I5" s="59">
        <f t="shared" si="2"/>
        <v>0.1152777778</v>
      </c>
      <c r="J5" s="62" t="str">
        <f t="shared" si="3"/>
        <v>1</v>
      </c>
      <c r="K5" s="62" t="str">
        <f t="shared" si="4"/>
        <v/>
      </c>
      <c r="L5" s="62" t="str">
        <f t="shared" si="5"/>
        <v/>
      </c>
      <c r="M5" s="59">
        <f t="shared" si="6"/>
        <v>0.1152777778</v>
      </c>
      <c r="N5" s="59">
        <f t="shared" si="7"/>
        <v>0.1152777778</v>
      </c>
      <c r="O5" s="62" t="str">
        <f t="shared" si="8"/>
        <v/>
      </c>
      <c r="P5" s="25"/>
    </row>
    <row r="6">
      <c r="A6" s="19">
        <v>45317.0</v>
      </c>
      <c r="B6" s="20" t="s">
        <v>20</v>
      </c>
      <c r="C6" s="10" t="s">
        <v>34</v>
      </c>
      <c r="D6" s="10" t="s">
        <v>22</v>
      </c>
      <c r="E6" s="21">
        <v>0.70625</v>
      </c>
      <c r="F6" s="10" t="s">
        <v>36</v>
      </c>
      <c r="G6" s="21">
        <v>0.7506944444444444</v>
      </c>
      <c r="H6" s="59">
        <f t="shared" si="1"/>
        <v>0.04444444444</v>
      </c>
      <c r="I6" s="59">
        <f t="shared" si="2"/>
        <v>0.04444444444</v>
      </c>
      <c r="J6" s="62" t="str">
        <f t="shared" si="3"/>
        <v/>
      </c>
      <c r="K6" s="62" t="str">
        <f t="shared" si="4"/>
        <v>1</v>
      </c>
      <c r="L6" s="59">
        <f t="shared" si="5"/>
        <v>0.04444444444</v>
      </c>
      <c r="M6" s="59">
        <f t="shared" si="6"/>
        <v>0.04444444444</v>
      </c>
      <c r="N6" s="62" t="str">
        <f t="shared" si="7"/>
        <v/>
      </c>
      <c r="O6" s="59">
        <f t="shared" si="8"/>
        <v>0.04444444444</v>
      </c>
      <c r="P6" s="23">
        <v>0.0</v>
      </c>
    </row>
    <row r="7">
      <c r="A7" s="19">
        <v>45317.0</v>
      </c>
      <c r="B7" s="20" t="s">
        <v>20</v>
      </c>
      <c r="C7" s="10" t="s">
        <v>34</v>
      </c>
      <c r="D7" s="10" t="s">
        <v>36</v>
      </c>
      <c r="E7" s="21">
        <v>0.7791666666666667</v>
      </c>
      <c r="F7" s="10" t="s">
        <v>22</v>
      </c>
      <c r="G7" s="21">
        <v>0.8319444444444445</v>
      </c>
      <c r="H7" s="59">
        <f t="shared" si="1"/>
        <v>0.05277777778</v>
      </c>
      <c r="I7" s="59">
        <f t="shared" si="2"/>
        <v>0.05277777778</v>
      </c>
      <c r="J7" s="62" t="str">
        <f t="shared" si="3"/>
        <v/>
      </c>
      <c r="K7" s="62" t="str">
        <f t="shared" si="4"/>
        <v>1</v>
      </c>
      <c r="L7" s="59">
        <f t="shared" si="5"/>
        <v>0.05277777778</v>
      </c>
      <c r="M7" s="59">
        <f t="shared" si="6"/>
        <v>0.05277777778</v>
      </c>
      <c r="N7" s="62" t="str">
        <f t="shared" si="7"/>
        <v/>
      </c>
      <c r="O7" s="59">
        <f t="shared" si="8"/>
        <v>0.05277777778</v>
      </c>
      <c r="P7" s="23">
        <v>0.0</v>
      </c>
    </row>
    <row r="8">
      <c r="A8" s="24">
        <v>45318.0</v>
      </c>
      <c r="B8" s="20" t="s">
        <v>20</v>
      </c>
      <c r="C8" s="10" t="s">
        <v>37</v>
      </c>
      <c r="D8" s="10" t="s">
        <v>22</v>
      </c>
      <c r="E8" s="21">
        <v>0.5840277777777778</v>
      </c>
      <c r="F8" s="10" t="s">
        <v>38</v>
      </c>
      <c r="G8" s="21">
        <v>0.6618055555555555</v>
      </c>
      <c r="H8" s="59">
        <f t="shared" si="1"/>
        <v>0.07777777778</v>
      </c>
      <c r="I8" s="59">
        <f t="shared" si="2"/>
        <v>0.07777777778</v>
      </c>
      <c r="J8" s="62" t="str">
        <f t="shared" si="3"/>
        <v>1</v>
      </c>
      <c r="K8" s="62" t="str">
        <f t="shared" si="4"/>
        <v/>
      </c>
      <c r="L8" s="62" t="str">
        <f t="shared" si="5"/>
        <v/>
      </c>
      <c r="M8" s="59">
        <f t="shared" si="6"/>
        <v>0.07777777778</v>
      </c>
      <c r="N8" s="59">
        <f t="shared" si="7"/>
        <v>0.07777777778</v>
      </c>
      <c r="O8" s="62" t="str">
        <f t="shared" si="8"/>
        <v/>
      </c>
      <c r="P8" s="25"/>
    </row>
    <row r="9">
      <c r="A9" s="24">
        <v>45318.0</v>
      </c>
      <c r="B9" s="20" t="s">
        <v>20</v>
      </c>
      <c r="C9" s="10" t="s">
        <v>37</v>
      </c>
      <c r="D9" s="10" t="s">
        <v>38</v>
      </c>
      <c r="E9" s="21">
        <v>0.6930555555555555</v>
      </c>
      <c r="F9" s="10" t="s">
        <v>22</v>
      </c>
      <c r="G9" s="21">
        <v>0.7895833333333333</v>
      </c>
      <c r="H9" s="59">
        <f t="shared" si="1"/>
        <v>0.09652777778</v>
      </c>
      <c r="I9" s="59">
        <f t="shared" si="2"/>
        <v>0.09652777778</v>
      </c>
      <c r="J9" s="62" t="str">
        <f t="shared" si="3"/>
        <v/>
      </c>
      <c r="K9" s="62" t="str">
        <f t="shared" si="4"/>
        <v>1</v>
      </c>
      <c r="L9" s="59">
        <f t="shared" si="5"/>
        <v>0.09652777778</v>
      </c>
      <c r="M9" s="59">
        <f t="shared" si="6"/>
        <v>0.09652777778</v>
      </c>
      <c r="N9" s="59">
        <f t="shared" si="7"/>
        <v>0.09652777778</v>
      </c>
      <c r="O9" s="62" t="str">
        <f t="shared" si="8"/>
        <v/>
      </c>
      <c r="P9" s="25"/>
    </row>
    <row r="10">
      <c r="A10" s="24">
        <v>45318.0</v>
      </c>
      <c r="B10" s="20" t="s">
        <v>20</v>
      </c>
      <c r="C10" s="10" t="s">
        <v>39</v>
      </c>
      <c r="D10" s="10" t="s">
        <v>22</v>
      </c>
      <c r="E10" s="21">
        <v>0.8777777777777778</v>
      </c>
      <c r="F10" s="10" t="s">
        <v>40</v>
      </c>
      <c r="G10" s="21">
        <v>0.9444444444444444</v>
      </c>
      <c r="H10" s="59">
        <f t="shared" si="1"/>
        <v>0.06666666667</v>
      </c>
      <c r="I10" s="59">
        <f t="shared" si="2"/>
        <v>0.06666666667</v>
      </c>
      <c r="J10" s="62" t="str">
        <f t="shared" si="3"/>
        <v/>
      </c>
      <c r="K10" s="62" t="str">
        <f t="shared" si="4"/>
        <v>1</v>
      </c>
      <c r="L10" s="59">
        <f t="shared" si="5"/>
        <v>0.06666666667</v>
      </c>
      <c r="M10" s="59">
        <f t="shared" si="6"/>
        <v>0.06666666667</v>
      </c>
      <c r="N10" s="62" t="str">
        <f t="shared" si="7"/>
        <v/>
      </c>
      <c r="O10" s="59">
        <f t="shared" si="8"/>
        <v>0.06666666667</v>
      </c>
      <c r="P10" s="23">
        <v>0.0</v>
      </c>
    </row>
    <row r="11">
      <c r="A11" s="24">
        <v>45319.0</v>
      </c>
      <c r="B11" s="20" t="s">
        <v>20</v>
      </c>
      <c r="C11" s="10" t="s">
        <v>41</v>
      </c>
      <c r="D11" s="10" t="s">
        <v>42</v>
      </c>
      <c r="E11" s="21">
        <v>0.6972222222222222</v>
      </c>
      <c r="F11" s="10" t="s">
        <v>43</v>
      </c>
      <c r="G11" s="21">
        <v>0.7638888888888888</v>
      </c>
      <c r="H11" s="59">
        <f t="shared" si="1"/>
        <v>0.06666666667</v>
      </c>
      <c r="I11" s="59">
        <f t="shared" si="2"/>
        <v>0.06666666667</v>
      </c>
      <c r="J11" s="62" t="str">
        <f t="shared" si="3"/>
        <v/>
      </c>
      <c r="K11" s="62" t="str">
        <f t="shared" si="4"/>
        <v>1</v>
      </c>
      <c r="L11" s="59">
        <f t="shared" si="5"/>
        <v>0.06666666667</v>
      </c>
      <c r="M11" s="59">
        <f t="shared" si="6"/>
        <v>0.06666666667</v>
      </c>
      <c r="N11" s="59">
        <f t="shared" si="7"/>
        <v>0.06666666667</v>
      </c>
      <c r="O11" s="62" t="str">
        <f t="shared" si="8"/>
        <v/>
      </c>
      <c r="P11" s="25"/>
    </row>
    <row r="12">
      <c r="A12" s="24">
        <v>45319.0</v>
      </c>
      <c r="B12" s="20" t="s">
        <v>20</v>
      </c>
      <c r="C12" s="10" t="s">
        <v>41</v>
      </c>
      <c r="D12" s="10" t="s">
        <v>43</v>
      </c>
      <c r="E12" s="21">
        <v>0.8270833333333333</v>
      </c>
      <c r="F12" s="10" t="s">
        <v>42</v>
      </c>
      <c r="G12" s="21">
        <v>0.8930555555555556</v>
      </c>
      <c r="H12" s="59">
        <f t="shared" si="1"/>
        <v>0.06597222222</v>
      </c>
      <c r="I12" s="59">
        <f t="shared" si="2"/>
        <v>0.06597222222</v>
      </c>
      <c r="J12" s="62" t="str">
        <f t="shared" si="3"/>
        <v/>
      </c>
      <c r="K12" s="62" t="str">
        <f t="shared" si="4"/>
        <v>1</v>
      </c>
      <c r="L12" s="59">
        <f t="shared" si="5"/>
        <v>0.06597222222</v>
      </c>
      <c r="M12" s="59">
        <f t="shared" si="6"/>
        <v>0.06597222222</v>
      </c>
      <c r="N12" s="59">
        <f t="shared" si="7"/>
        <v>0.06597222222</v>
      </c>
      <c r="O12" s="62" t="str">
        <f t="shared" si="8"/>
        <v/>
      </c>
      <c r="P12" s="25"/>
    </row>
    <row r="13">
      <c r="A13" s="24">
        <v>45320.0</v>
      </c>
      <c r="B13" s="20" t="s">
        <v>44</v>
      </c>
      <c r="C13" s="10" t="s">
        <v>45</v>
      </c>
      <c r="D13" s="10" t="s">
        <v>22</v>
      </c>
      <c r="E13" s="21">
        <v>0.95</v>
      </c>
      <c r="F13" s="10" t="s">
        <v>46</v>
      </c>
      <c r="G13" s="21">
        <v>0.011111111111111112</v>
      </c>
      <c r="H13" s="59">
        <f t="shared" si="1"/>
        <v>-0.9388888889</v>
      </c>
      <c r="I13" s="59">
        <f t="shared" si="2"/>
        <v>-0.9388888889</v>
      </c>
      <c r="J13" s="62" t="str">
        <f t="shared" si="3"/>
        <v/>
      </c>
      <c r="K13" s="62" t="str">
        <f t="shared" si="4"/>
        <v>1</v>
      </c>
      <c r="L13" s="59">
        <f t="shared" si="5"/>
        <v>-0.9388888889</v>
      </c>
      <c r="M13" s="59">
        <f t="shared" si="6"/>
        <v>-0.9388888889</v>
      </c>
      <c r="N13" s="62" t="str">
        <f t="shared" si="7"/>
        <v/>
      </c>
      <c r="O13" s="59">
        <f t="shared" si="8"/>
        <v>-0.9388888889</v>
      </c>
      <c r="P13" s="23">
        <v>0.0</v>
      </c>
    </row>
    <row r="14">
      <c r="A14" s="24">
        <v>45321.0</v>
      </c>
      <c r="B14" s="20" t="s">
        <v>44</v>
      </c>
      <c r="C14" s="10" t="s">
        <v>45</v>
      </c>
      <c r="D14" s="10" t="s">
        <v>46</v>
      </c>
      <c r="E14" s="21">
        <v>0.06041666666666667</v>
      </c>
      <c r="F14" s="10" t="s">
        <v>22</v>
      </c>
      <c r="G14" s="21">
        <v>0.12361111111111112</v>
      </c>
      <c r="H14" s="59">
        <f t="shared" si="1"/>
        <v>0.06319444444</v>
      </c>
      <c r="I14" s="59">
        <f t="shared" si="2"/>
        <v>0.06319444444</v>
      </c>
      <c r="J14" s="62" t="str">
        <f t="shared" si="3"/>
        <v/>
      </c>
      <c r="K14" s="62" t="str">
        <f t="shared" si="4"/>
        <v>1</v>
      </c>
      <c r="L14" s="59">
        <f t="shared" si="5"/>
        <v>0.06319444444</v>
      </c>
      <c r="M14" s="59">
        <f t="shared" si="6"/>
        <v>0.06319444444</v>
      </c>
      <c r="N14" s="59">
        <f t="shared" si="7"/>
        <v>0.06319444444</v>
      </c>
      <c r="O14" s="62" t="str">
        <f t="shared" si="8"/>
        <v/>
      </c>
      <c r="P14" s="25"/>
    </row>
    <row r="15">
      <c r="A15" s="24">
        <v>45325.0</v>
      </c>
      <c r="B15" s="20" t="s">
        <v>20</v>
      </c>
      <c r="C15" s="10" t="s">
        <v>47</v>
      </c>
      <c r="D15" s="10" t="s">
        <v>22</v>
      </c>
      <c r="E15" s="21">
        <v>0.19583333333333333</v>
      </c>
      <c r="F15" s="10" t="s">
        <v>48</v>
      </c>
      <c r="G15" s="21">
        <v>0.2652777777777778</v>
      </c>
      <c r="H15" s="59">
        <f t="shared" si="1"/>
        <v>0.06944444444</v>
      </c>
      <c r="I15" s="59">
        <f t="shared" si="2"/>
        <v>0.06944444444</v>
      </c>
      <c r="J15" s="62" t="str">
        <f t="shared" si="3"/>
        <v>1</v>
      </c>
      <c r="K15" s="62" t="str">
        <f t="shared" si="4"/>
        <v/>
      </c>
      <c r="L15" s="62" t="str">
        <f t="shared" si="5"/>
        <v/>
      </c>
      <c r="M15" s="59">
        <f t="shared" si="6"/>
        <v>0.06944444444</v>
      </c>
      <c r="N15" s="59">
        <f t="shared" si="7"/>
        <v>0.06944444444</v>
      </c>
      <c r="O15" s="62" t="str">
        <f t="shared" si="8"/>
        <v/>
      </c>
      <c r="P15" s="25"/>
    </row>
    <row r="16">
      <c r="A16" s="24">
        <v>45325.0</v>
      </c>
      <c r="B16" s="20" t="s">
        <v>20</v>
      </c>
      <c r="C16" s="10" t="s">
        <v>47</v>
      </c>
      <c r="D16" s="10" t="s">
        <v>48</v>
      </c>
      <c r="E16" s="21">
        <v>0.3013888888888889</v>
      </c>
      <c r="F16" s="10" t="s">
        <v>22</v>
      </c>
      <c r="G16" s="21">
        <v>0.3798611111111111</v>
      </c>
      <c r="H16" s="59">
        <f t="shared" si="1"/>
        <v>0.07847222222</v>
      </c>
      <c r="I16" s="59">
        <f t="shared" si="2"/>
        <v>0.07847222222</v>
      </c>
      <c r="J16" s="62" t="str">
        <f t="shared" si="3"/>
        <v>1</v>
      </c>
      <c r="K16" s="62" t="str">
        <f t="shared" si="4"/>
        <v/>
      </c>
      <c r="L16" s="62" t="str">
        <f t="shared" si="5"/>
        <v/>
      </c>
      <c r="M16" s="59">
        <f t="shared" si="6"/>
        <v>0.07847222222</v>
      </c>
      <c r="N16" s="62" t="str">
        <f t="shared" si="7"/>
        <v/>
      </c>
      <c r="O16" s="59">
        <f t="shared" si="8"/>
        <v>0.07847222222</v>
      </c>
      <c r="P16" s="23">
        <v>0.0</v>
      </c>
    </row>
    <row r="17">
      <c r="A17" s="24">
        <v>45329.0</v>
      </c>
      <c r="B17" s="20" t="s">
        <v>20</v>
      </c>
      <c r="C17" s="10" t="s">
        <v>49</v>
      </c>
      <c r="D17" s="10" t="s">
        <v>22</v>
      </c>
      <c r="E17" s="26">
        <v>0.19305555555555556</v>
      </c>
      <c r="F17" s="10" t="s">
        <v>50</v>
      </c>
      <c r="G17" s="21">
        <v>0.24375</v>
      </c>
      <c r="H17" s="59">
        <f t="shared" si="1"/>
        <v>0.05069444444</v>
      </c>
      <c r="I17" s="59">
        <f t="shared" si="2"/>
        <v>0.05069444444</v>
      </c>
      <c r="J17" s="62" t="str">
        <f t="shared" si="3"/>
        <v>1</v>
      </c>
      <c r="K17" s="62" t="str">
        <f t="shared" si="4"/>
        <v/>
      </c>
      <c r="L17" s="62" t="str">
        <f t="shared" si="5"/>
        <v/>
      </c>
      <c r="M17" s="59">
        <f t="shared" si="6"/>
        <v>0.05069444444</v>
      </c>
      <c r="N17" s="59">
        <f t="shared" si="7"/>
        <v>0.05069444444</v>
      </c>
      <c r="O17" s="62" t="str">
        <f t="shared" si="8"/>
        <v/>
      </c>
      <c r="P17" s="25"/>
    </row>
    <row r="18">
      <c r="A18" s="24">
        <v>45329.0</v>
      </c>
      <c r="B18" s="63" t="s">
        <v>20</v>
      </c>
      <c r="C18" s="28" t="s">
        <v>49</v>
      </c>
      <c r="D18" s="28" t="s">
        <v>50</v>
      </c>
      <c r="E18" s="27">
        <v>0.3034722222222222</v>
      </c>
      <c r="F18" s="28" t="s">
        <v>22</v>
      </c>
      <c r="G18" s="27">
        <v>0.36736111111111114</v>
      </c>
      <c r="H18" s="59">
        <f t="shared" si="1"/>
        <v>0.06388888889</v>
      </c>
      <c r="I18" s="64">
        <f t="shared" si="2"/>
        <v>0.06388888889</v>
      </c>
      <c r="J18" s="65" t="str">
        <f t="shared" si="3"/>
        <v>1</v>
      </c>
      <c r="K18" s="65" t="str">
        <f t="shared" si="4"/>
        <v/>
      </c>
      <c r="L18" s="65" t="str">
        <f t="shared" si="5"/>
        <v/>
      </c>
      <c r="M18" s="64">
        <f t="shared" si="6"/>
        <v>0.06388888889</v>
      </c>
      <c r="N18" s="65" t="str">
        <f t="shared" si="7"/>
        <v/>
      </c>
      <c r="O18" s="64">
        <f t="shared" si="8"/>
        <v>0.06388888889</v>
      </c>
      <c r="P18" s="66">
        <v>0.0</v>
      </c>
    </row>
    <row r="19">
      <c r="A19" s="67"/>
      <c r="B19" s="33"/>
      <c r="C19" s="33"/>
      <c r="D19" s="33"/>
      <c r="E19" s="34"/>
      <c r="F19" s="68" t="s">
        <v>24</v>
      </c>
      <c r="G19" s="36"/>
      <c r="H19" s="69" t="str">
        <f t="array" ref="H19">TEXT(SUM(IFERROR(TIMEVALUE(H3:H18))),"[hh]:mm")</f>
        <v>29:03</v>
      </c>
      <c r="I19" s="70" t="str">
        <f t="array" ref="I19">TEXT(SUM(IFERROR(TIMEVALUE(I3:I18))),"[hh]:mm")</f>
        <v>29:03</v>
      </c>
      <c r="J19" s="71">
        <f t="array" ref="J19">SUM(VALUE(J3:J18))</f>
        <v>8</v>
      </c>
      <c r="K19" s="71">
        <f t="array" ref="K19">SUM(VALUE(K3:K18))</f>
        <v>8</v>
      </c>
      <c r="L19" s="70" t="str">
        <f t="array" ref="L19">TEXT(SUM(IFERROR(TIMEVALUE(L3:L18))),"[hh]:mm")</f>
        <v>12:25</v>
      </c>
      <c r="M19" s="70" t="str">
        <f t="array" ref="M19">TEXT(SUM(IFERROR(TIMEVALUE(M3:M18))),"[hh]:mm")</f>
        <v>29:03</v>
      </c>
      <c r="N19" s="70" t="str">
        <f t="array" ref="N19">TEXT(SUM(IFERROR(TIMEVALUE(N3:N18))),"[hh]:mm")</f>
        <v>20:14</v>
      </c>
      <c r="O19" s="70" t="str">
        <f t="array" ref="O19">TEXT(SUM(IFERROR(TIMEVALUE(O3:O18))),"[hh]:mm")</f>
        <v>08:49</v>
      </c>
      <c r="P19" s="72"/>
    </row>
    <row r="20">
      <c r="A20" s="41"/>
      <c r="E20" s="42"/>
      <c r="F20" s="51" t="s">
        <v>25</v>
      </c>
      <c r="G20" s="4"/>
      <c r="H20" s="73" t="str">
        <f>TEXT("4399:23","[hhhh]:mm")</f>
        <v>4399:23</v>
      </c>
      <c r="I20" s="73" t="str">
        <f>TEXT("4620:32","[hhhh]:mm")</f>
        <v>4620:32</v>
      </c>
      <c r="J20" s="74">
        <v>1445.0</v>
      </c>
      <c r="K20" s="74">
        <v>747.0</v>
      </c>
      <c r="L20" s="75" t="s">
        <v>51</v>
      </c>
      <c r="M20" s="75" t="s">
        <v>52</v>
      </c>
      <c r="N20" s="75" t="s">
        <v>53</v>
      </c>
      <c r="O20" s="75" t="s">
        <v>54</v>
      </c>
      <c r="P20" s="76"/>
    </row>
    <row r="21">
      <c r="A21" s="46"/>
      <c r="B21" s="47"/>
      <c r="C21" s="47"/>
      <c r="D21" s="47"/>
      <c r="E21" s="36"/>
      <c r="F21" s="51" t="s">
        <v>26</v>
      </c>
      <c r="G21" s="4"/>
      <c r="H21" s="77" t="str">
        <f t="shared" ref="H21:I21" si="9">TEXT(H20+H19,"[h]:mm")</f>
        <v>4428:26</v>
      </c>
      <c r="I21" s="77" t="str">
        <f t="shared" si="9"/>
        <v>4649:35</v>
      </c>
      <c r="J21" s="78">
        <f t="shared" ref="J21:K21" si="10">SUM(J19:J20)</f>
        <v>1453</v>
      </c>
      <c r="K21" s="78">
        <f t="shared" si="10"/>
        <v>755</v>
      </c>
      <c r="L21" s="77" t="str">
        <f t="shared" ref="L21:O21" si="11">TEXT(L20+L19,"[h]:mm")</f>
        <v>1841:20</v>
      </c>
      <c r="M21" s="77" t="str">
        <f t="shared" si="11"/>
        <v>4494:20</v>
      </c>
      <c r="N21" s="77" t="str">
        <f t="shared" si="11"/>
        <v>2130:59</v>
      </c>
      <c r="O21" s="77" t="str">
        <f t="shared" si="11"/>
        <v>2296:07</v>
      </c>
      <c r="P21" s="79"/>
    </row>
    <row r="22">
      <c r="M22" s="55"/>
    </row>
  </sheetData>
  <mergeCells count="13">
    <mergeCell ref="N1:O1"/>
    <mergeCell ref="P1:P2"/>
    <mergeCell ref="A19:E21"/>
    <mergeCell ref="F19:G19"/>
    <mergeCell ref="F20:G20"/>
    <mergeCell ref="F21:G21"/>
    <mergeCell ref="A1:A2"/>
    <mergeCell ref="B1:C1"/>
    <mergeCell ref="D1:E1"/>
    <mergeCell ref="F1:G1"/>
    <mergeCell ref="I1:I2"/>
    <mergeCell ref="J1:K1"/>
    <mergeCell ref="L1:M1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5"/>
    <col customWidth="1" min="2" max="2" width="5.88"/>
    <col customWidth="1" min="3" max="3" width="9.75"/>
    <col customWidth="1" min="4" max="7" width="7.38"/>
    <col customWidth="1" min="8" max="9" width="8.5"/>
    <col customWidth="1" min="10" max="10" width="5.75"/>
    <col customWidth="1" min="11" max="11" width="6.5"/>
    <col customWidth="1" min="12" max="12" width="9.38"/>
    <col customWidth="1" min="13" max="13" width="11.5"/>
    <col customWidth="1" min="14" max="14" width="9.0"/>
    <col customWidth="1" min="15" max="15" width="8.63"/>
    <col customWidth="1" min="16" max="16" width="5.75"/>
  </cols>
  <sheetData>
    <row r="1">
      <c r="A1" s="56" t="s">
        <v>2</v>
      </c>
      <c r="B1" s="53" t="s">
        <v>3</v>
      </c>
      <c r="C1" s="4"/>
      <c r="D1" s="53" t="s">
        <v>4</v>
      </c>
      <c r="E1" s="4"/>
      <c r="F1" s="53" t="s">
        <v>5</v>
      </c>
      <c r="G1" s="4"/>
      <c r="H1" s="57" t="s">
        <v>29</v>
      </c>
      <c r="I1" s="56" t="s">
        <v>7</v>
      </c>
      <c r="J1" s="53" t="s">
        <v>8</v>
      </c>
      <c r="K1" s="4"/>
      <c r="L1" s="53" t="s">
        <v>9</v>
      </c>
      <c r="M1" s="4"/>
      <c r="N1" s="53" t="s">
        <v>10</v>
      </c>
      <c r="O1" s="4"/>
      <c r="P1" s="56" t="s">
        <v>30</v>
      </c>
    </row>
    <row r="2">
      <c r="A2" s="6"/>
      <c r="B2" s="56" t="s">
        <v>12</v>
      </c>
      <c r="C2" s="56" t="s">
        <v>13</v>
      </c>
      <c r="D2" s="56" t="s">
        <v>14</v>
      </c>
      <c r="E2" s="56" t="s">
        <v>15</v>
      </c>
      <c r="F2" s="56" t="s">
        <v>14</v>
      </c>
      <c r="G2" s="56" t="s">
        <v>15</v>
      </c>
      <c r="H2" s="57" t="s">
        <v>31</v>
      </c>
      <c r="I2" s="6"/>
      <c r="J2" s="56" t="s">
        <v>16</v>
      </c>
      <c r="K2" s="56" t="s">
        <v>17</v>
      </c>
      <c r="L2" s="56" t="s">
        <v>17</v>
      </c>
      <c r="M2" s="56" t="s">
        <v>18</v>
      </c>
      <c r="N2" s="56" t="s">
        <v>11</v>
      </c>
      <c r="O2" s="56" t="s">
        <v>19</v>
      </c>
      <c r="P2" s="6"/>
    </row>
    <row r="3">
      <c r="A3" s="8">
        <v>45330.0</v>
      </c>
      <c r="B3" s="9" t="s">
        <v>20</v>
      </c>
      <c r="C3" s="11" t="s">
        <v>55</v>
      </c>
      <c r="D3" s="11" t="s">
        <v>56</v>
      </c>
      <c r="E3" s="12">
        <v>0.3333333333333333</v>
      </c>
      <c r="F3" s="11" t="s">
        <v>57</v>
      </c>
      <c r="G3" s="58">
        <v>0.4</v>
      </c>
      <c r="H3" s="59">
        <f t="shared" ref="H3:H18" si="1">I3</f>
        <v>0.06666666667</v>
      </c>
      <c r="I3" s="60">
        <f t="shared" ref="I3:I18" si="2">G3-E3</f>
        <v>0.06666666667</v>
      </c>
      <c r="J3" s="61" t="str">
        <f t="shared" ref="J3:J18" si="3">IF(K3&lt;&gt;"1","1","")</f>
        <v>1</v>
      </c>
      <c r="K3" s="61" t="str">
        <f t="shared" ref="K3:K18" si="4">IF(OR(HOUR(G3)&gt;=16,HOUR(G3)&lt;4),"1","")</f>
        <v/>
      </c>
      <c r="L3" s="61" t="str">
        <f t="shared" ref="L3:L18" si="5">IF(K3="1",I3,"")</f>
        <v/>
      </c>
      <c r="M3" s="60">
        <f t="shared" ref="M3:M18" si="6">I3</f>
        <v>0.06666666667</v>
      </c>
      <c r="N3" s="60">
        <f t="shared" ref="N3:N18" si="7">IF(P3="",I3,"")</f>
        <v>0.06666666667</v>
      </c>
      <c r="O3" s="61" t="str">
        <f t="shared" ref="O3:O18" si="8">IF(P3&lt;&gt;"",I3,"")</f>
        <v/>
      </c>
      <c r="P3" s="18"/>
    </row>
    <row r="4">
      <c r="A4" s="19">
        <v>45330.0</v>
      </c>
      <c r="B4" s="20" t="s">
        <v>20</v>
      </c>
      <c r="C4" s="10" t="s">
        <v>55</v>
      </c>
      <c r="D4" s="10" t="s">
        <v>57</v>
      </c>
      <c r="E4" s="21">
        <v>0.42916666666666664</v>
      </c>
      <c r="F4" s="10" t="s">
        <v>56</v>
      </c>
      <c r="G4" s="21">
        <v>0.5027777777777778</v>
      </c>
      <c r="H4" s="59">
        <f t="shared" si="1"/>
        <v>0.07361111111</v>
      </c>
      <c r="I4" s="59">
        <f t="shared" si="2"/>
        <v>0.07361111111</v>
      </c>
      <c r="J4" s="62" t="str">
        <f t="shared" si="3"/>
        <v>1</v>
      </c>
      <c r="K4" s="62" t="str">
        <f t="shared" si="4"/>
        <v/>
      </c>
      <c r="L4" s="62" t="str">
        <f t="shared" si="5"/>
        <v/>
      </c>
      <c r="M4" s="59">
        <f t="shared" si="6"/>
        <v>0.07361111111</v>
      </c>
      <c r="N4" s="62" t="str">
        <f t="shared" si="7"/>
        <v/>
      </c>
      <c r="O4" s="59">
        <f t="shared" si="8"/>
        <v>0.07361111111</v>
      </c>
      <c r="P4" s="23">
        <v>0.0</v>
      </c>
    </row>
    <row r="5">
      <c r="A5" s="19">
        <v>45335.0</v>
      </c>
      <c r="B5" s="20" t="s">
        <v>20</v>
      </c>
      <c r="C5" s="10" t="s">
        <v>49</v>
      </c>
      <c r="D5" s="10" t="s">
        <v>22</v>
      </c>
      <c r="E5" s="21">
        <v>0.7770833333333333</v>
      </c>
      <c r="F5" s="10" t="s">
        <v>58</v>
      </c>
      <c r="G5" s="21">
        <v>0.9229166666666667</v>
      </c>
      <c r="H5" s="59">
        <f t="shared" si="1"/>
        <v>0.1458333333</v>
      </c>
      <c r="I5" s="59">
        <f t="shared" si="2"/>
        <v>0.1458333333</v>
      </c>
      <c r="J5" s="62" t="str">
        <f t="shared" si="3"/>
        <v/>
      </c>
      <c r="K5" s="62" t="str">
        <f t="shared" si="4"/>
        <v>1</v>
      </c>
      <c r="L5" s="59">
        <f t="shared" si="5"/>
        <v>0.1458333333</v>
      </c>
      <c r="M5" s="59">
        <f t="shared" si="6"/>
        <v>0.1458333333</v>
      </c>
      <c r="N5" s="62" t="str">
        <f t="shared" si="7"/>
        <v/>
      </c>
      <c r="O5" s="59">
        <f t="shared" si="8"/>
        <v>0.1458333333</v>
      </c>
      <c r="P5" s="23">
        <v>0.0</v>
      </c>
    </row>
    <row r="6">
      <c r="A6" s="19">
        <v>45335.0</v>
      </c>
      <c r="B6" s="20" t="s">
        <v>20</v>
      </c>
      <c r="C6" s="10" t="s">
        <v>49</v>
      </c>
      <c r="D6" s="10" t="s">
        <v>58</v>
      </c>
      <c r="E6" s="21">
        <v>0.9770833333333333</v>
      </c>
      <c r="F6" s="10" t="s">
        <v>22</v>
      </c>
      <c r="G6" s="21">
        <v>0.11875</v>
      </c>
      <c r="H6" s="59">
        <f t="shared" si="1"/>
        <v>-0.8583333333</v>
      </c>
      <c r="I6" s="59">
        <f t="shared" si="2"/>
        <v>-0.8583333333</v>
      </c>
      <c r="J6" s="62" t="str">
        <f t="shared" si="3"/>
        <v/>
      </c>
      <c r="K6" s="62" t="str">
        <f t="shared" si="4"/>
        <v>1</v>
      </c>
      <c r="L6" s="59">
        <f t="shared" si="5"/>
        <v>-0.8583333333</v>
      </c>
      <c r="M6" s="59">
        <f t="shared" si="6"/>
        <v>-0.8583333333</v>
      </c>
      <c r="N6" s="59">
        <f t="shared" si="7"/>
        <v>-0.8583333333</v>
      </c>
      <c r="O6" s="62" t="str">
        <f t="shared" si="8"/>
        <v/>
      </c>
      <c r="P6" s="23"/>
    </row>
    <row r="7">
      <c r="A7" s="19">
        <v>45337.0</v>
      </c>
      <c r="B7" s="20" t="s">
        <v>20</v>
      </c>
      <c r="C7" s="10" t="s">
        <v>59</v>
      </c>
      <c r="D7" s="10" t="s">
        <v>22</v>
      </c>
      <c r="E7" s="21">
        <v>0.4048611111111111</v>
      </c>
      <c r="F7" s="10" t="s">
        <v>60</v>
      </c>
      <c r="G7" s="21">
        <v>0.5625</v>
      </c>
      <c r="H7" s="59">
        <f t="shared" si="1"/>
        <v>0.1576388889</v>
      </c>
      <c r="I7" s="59">
        <f t="shared" si="2"/>
        <v>0.1576388889</v>
      </c>
      <c r="J7" s="62" t="str">
        <f t="shared" si="3"/>
        <v>1</v>
      </c>
      <c r="K7" s="62" t="str">
        <f t="shared" si="4"/>
        <v/>
      </c>
      <c r="L7" s="62" t="str">
        <f t="shared" si="5"/>
        <v/>
      </c>
      <c r="M7" s="59">
        <f t="shared" si="6"/>
        <v>0.1576388889</v>
      </c>
      <c r="N7" s="59">
        <f t="shared" si="7"/>
        <v>0.1576388889</v>
      </c>
      <c r="O7" s="62" t="str">
        <f t="shared" si="8"/>
        <v/>
      </c>
      <c r="P7" s="23"/>
    </row>
    <row r="8">
      <c r="A8" s="24">
        <v>45337.0</v>
      </c>
      <c r="B8" s="20" t="s">
        <v>20</v>
      </c>
      <c r="C8" s="10" t="s">
        <v>59</v>
      </c>
      <c r="D8" s="10" t="s">
        <v>60</v>
      </c>
      <c r="E8" s="21">
        <v>0.6076388888888888</v>
      </c>
      <c r="F8" s="10" t="s">
        <v>22</v>
      </c>
      <c r="G8" s="21">
        <v>0.7618055555555555</v>
      </c>
      <c r="H8" s="59">
        <f t="shared" si="1"/>
        <v>0.1541666667</v>
      </c>
      <c r="I8" s="59">
        <f t="shared" si="2"/>
        <v>0.1541666667</v>
      </c>
      <c r="J8" s="62" t="str">
        <f t="shared" si="3"/>
        <v/>
      </c>
      <c r="K8" s="62" t="str">
        <f t="shared" si="4"/>
        <v>1</v>
      </c>
      <c r="L8" s="59">
        <f t="shared" si="5"/>
        <v>0.1541666667</v>
      </c>
      <c r="M8" s="59">
        <f t="shared" si="6"/>
        <v>0.1541666667</v>
      </c>
      <c r="N8" s="59">
        <f t="shared" si="7"/>
        <v>0.1541666667</v>
      </c>
      <c r="O8" s="62" t="str">
        <f t="shared" si="8"/>
        <v/>
      </c>
      <c r="P8" s="25"/>
    </row>
    <row r="9">
      <c r="A9" s="24">
        <v>45340.0</v>
      </c>
      <c r="B9" s="20" t="s">
        <v>20</v>
      </c>
      <c r="C9" s="10" t="s">
        <v>61</v>
      </c>
      <c r="D9" s="10" t="s">
        <v>22</v>
      </c>
      <c r="E9" s="21">
        <v>0.4083333333333333</v>
      </c>
      <c r="F9" s="10" t="s">
        <v>62</v>
      </c>
      <c r="G9" s="21">
        <v>0.5208333333333334</v>
      </c>
      <c r="H9" s="59">
        <f t="shared" si="1"/>
        <v>0.1125</v>
      </c>
      <c r="I9" s="59">
        <f t="shared" si="2"/>
        <v>0.1125</v>
      </c>
      <c r="J9" s="62" t="str">
        <f t="shared" si="3"/>
        <v>1</v>
      </c>
      <c r="K9" s="62" t="str">
        <f t="shared" si="4"/>
        <v/>
      </c>
      <c r="L9" s="62" t="str">
        <f t="shared" si="5"/>
        <v/>
      </c>
      <c r="M9" s="59">
        <f t="shared" si="6"/>
        <v>0.1125</v>
      </c>
      <c r="N9" s="62" t="str">
        <f t="shared" si="7"/>
        <v/>
      </c>
      <c r="O9" s="59">
        <f t="shared" si="8"/>
        <v>0.1125</v>
      </c>
      <c r="P9" s="23">
        <v>0.0</v>
      </c>
    </row>
    <row r="10">
      <c r="A10" s="24">
        <v>45341.0</v>
      </c>
      <c r="B10" s="20" t="s">
        <v>20</v>
      </c>
      <c r="C10" s="10" t="s">
        <v>63</v>
      </c>
      <c r="D10" s="10" t="s">
        <v>62</v>
      </c>
      <c r="E10" s="21">
        <v>0.22916666666666666</v>
      </c>
      <c r="F10" s="10" t="s">
        <v>22</v>
      </c>
      <c r="G10" s="21">
        <v>0.3472222222222222</v>
      </c>
      <c r="H10" s="59">
        <f t="shared" si="1"/>
        <v>0.1180555556</v>
      </c>
      <c r="I10" s="59">
        <f t="shared" si="2"/>
        <v>0.1180555556</v>
      </c>
      <c r="J10" s="62" t="str">
        <f t="shared" si="3"/>
        <v>1</v>
      </c>
      <c r="K10" s="62" t="str">
        <f t="shared" si="4"/>
        <v/>
      </c>
      <c r="L10" s="62" t="str">
        <f t="shared" si="5"/>
        <v/>
      </c>
      <c r="M10" s="59">
        <f t="shared" si="6"/>
        <v>0.1180555556</v>
      </c>
      <c r="N10" s="62" t="str">
        <f t="shared" si="7"/>
        <v/>
      </c>
      <c r="O10" s="59">
        <f t="shared" si="8"/>
        <v>0.1180555556</v>
      </c>
      <c r="P10" s="23">
        <v>0.0</v>
      </c>
    </row>
    <row r="11">
      <c r="A11" s="24">
        <v>45341.0</v>
      </c>
      <c r="B11" s="20" t="s">
        <v>20</v>
      </c>
      <c r="C11" s="10" t="s">
        <v>61</v>
      </c>
      <c r="D11" s="10" t="s">
        <v>22</v>
      </c>
      <c r="E11" s="21">
        <v>0.45694444444444443</v>
      </c>
      <c r="F11" s="10" t="s">
        <v>64</v>
      </c>
      <c r="G11" s="21">
        <v>0.6347222222222222</v>
      </c>
      <c r="H11" s="59">
        <f t="shared" si="1"/>
        <v>0.1777777778</v>
      </c>
      <c r="I11" s="59">
        <f t="shared" si="2"/>
        <v>0.1777777778</v>
      </c>
      <c r="J11" s="62" t="str">
        <f t="shared" si="3"/>
        <v>1</v>
      </c>
      <c r="K11" s="62" t="str">
        <f t="shared" si="4"/>
        <v/>
      </c>
      <c r="L11" s="62" t="str">
        <f t="shared" si="5"/>
        <v/>
      </c>
      <c r="M11" s="59">
        <f t="shared" si="6"/>
        <v>0.1777777778</v>
      </c>
      <c r="N11" s="59">
        <f t="shared" si="7"/>
        <v>0.1777777778</v>
      </c>
      <c r="O11" s="62" t="str">
        <f t="shared" si="8"/>
        <v/>
      </c>
      <c r="P11" s="25"/>
    </row>
    <row r="12">
      <c r="A12" s="24">
        <v>45342.0</v>
      </c>
      <c r="B12" s="20" t="s">
        <v>20</v>
      </c>
      <c r="C12" s="10" t="s">
        <v>32</v>
      </c>
      <c r="D12" s="10" t="s">
        <v>64</v>
      </c>
      <c r="E12" s="21">
        <v>0.2569444444444444</v>
      </c>
      <c r="F12" s="10" t="s">
        <v>22</v>
      </c>
      <c r="G12" s="21">
        <v>0.44583333333333336</v>
      </c>
      <c r="H12" s="59">
        <f t="shared" si="1"/>
        <v>0.1888888889</v>
      </c>
      <c r="I12" s="59">
        <f t="shared" si="2"/>
        <v>0.1888888889</v>
      </c>
      <c r="J12" s="62" t="str">
        <f t="shared" si="3"/>
        <v>1</v>
      </c>
      <c r="K12" s="62" t="str">
        <f t="shared" si="4"/>
        <v/>
      </c>
      <c r="L12" s="62" t="str">
        <f t="shared" si="5"/>
        <v/>
      </c>
      <c r="M12" s="59">
        <f t="shared" si="6"/>
        <v>0.1888888889</v>
      </c>
      <c r="N12" s="59">
        <f t="shared" si="7"/>
        <v>0.1888888889</v>
      </c>
      <c r="O12" s="62" t="str">
        <f t="shared" si="8"/>
        <v/>
      </c>
      <c r="P12" s="25"/>
    </row>
    <row r="13">
      <c r="A13" s="24">
        <v>45347.0</v>
      </c>
      <c r="B13" s="20" t="s">
        <v>20</v>
      </c>
      <c r="C13" s="10" t="s">
        <v>65</v>
      </c>
      <c r="D13" s="10" t="s">
        <v>56</v>
      </c>
      <c r="E13" s="21">
        <v>0.23819444444444443</v>
      </c>
      <c r="F13" s="10" t="s">
        <v>66</v>
      </c>
      <c r="G13" s="21">
        <v>0.3625</v>
      </c>
      <c r="H13" s="59">
        <f t="shared" si="1"/>
        <v>0.1243055556</v>
      </c>
      <c r="I13" s="59">
        <f t="shared" si="2"/>
        <v>0.1243055556</v>
      </c>
      <c r="J13" s="62" t="str">
        <f t="shared" si="3"/>
        <v>1</v>
      </c>
      <c r="K13" s="62" t="str">
        <f t="shared" si="4"/>
        <v/>
      </c>
      <c r="L13" s="62" t="str">
        <f t="shared" si="5"/>
        <v/>
      </c>
      <c r="M13" s="59">
        <f t="shared" si="6"/>
        <v>0.1243055556</v>
      </c>
      <c r="N13" s="62" t="str">
        <f t="shared" si="7"/>
        <v/>
      </c>
      <c r="O13" s="59">
        <f t="shared" si="8"/>
        <v>0.1243055556</v>
      </c>
      <c r="P13" s="23">
        <v>0.0</v>
      </c>
    </row>
    <row r="14">
      <c r="A14" s="24">
        <v>45347.0</v>
      </c>
      <c r="B14" s="20" t="s">
        <v>20</v>
      </c>
      <c r="C14" s="10" t="s">
        <v>65</v>
      </c>
      <c r="D14" s="10" t="s">
        <v>66</v>
      </c>
      <c r="E14" s="21">
        <v>0.40347222222222223</v>
      </c>
      <c r="F14" s="10" t="s">
        <v>22</v>
      </c>
      <c r="G14" s="21">
        <v>0.5423611111111111</v>
      </c>
      <c r="H14" s="59">
        <f t="shared" si="1"/>
        <v>0.1388888889</v>
      </c>
      <c r="I14" s="59">
        <f t="shared" si="2"/>
        <v>0.1388888889</v>
      </c>
      <c r="J14" s="62" t="str">
        <f t="shared" si="3"/>
        <v>1</v>
      </c>
      <c r="K14" s="62" t="str">
        <f t="shared" si="4"/>
        <v/>
      </c>
      <c r="L14" s="62" t="str">
        <f t="shared" si="5"/>
        <v/>
      </c>
      <c r="M14" s="59">
        <f t="shared" si="6"/>
        <v>0.1388888889</v>
      </c>
      <c r="N14" s="59">
        <f t="shared" si="7"/>
        <v>0.1388888889</v>
      </c>
      <c r="O14" s="62" t="str">
        <f t="shared" si="8"/>
        <v/>
      </c>
      <c r="P14" s="25"/>
    </row>
    <row r="15">
      <c r="A15" s="24">
        <v>45351.0</v>
      </c>
      <c r="B15" s="20" t="s">
        <v>20</v>
      </c>
      <c r="C15" s="10" t="s">
        <v>67</v>
      </c>
      <c r="D15" s="10" t="s">
        <v>42</v>
      </c>
      <c r="E15" s="21">
        <v>0.7159722222222222</v>
      </c>
      <c r="F15" s="10" t="s">
        <v>68</v>
      </c>
      <c r="G15" s="21">
        <v>0.7854166666666667</v>
      </c>
      <c r="H15" s="59">
        <f t="shared" si="1"/>
        <v>0.06944444444</v>
      </c>
      <c r="I15" s="59">
        <f t="shared" si="2"/>
        <v>0.06944444444</v>
      </c>
      <c r="J15" s="62" t="str">
        <f t="shared" si="3"/>
        <v/>
      </c>
      <c r="K15" s="62" t="str">
        <f t="shared" si="4"/>
        <v>1</v>
      </c>
      <c r="L15" s="59">
        <f t="shared" si="5"/>
        <v>0.06944444444</v>
      </c>
      <c r="M15" s="59">
        <f t="shared" si="6"/>
        <v>0.06944444444</v>
      </c>
      <c r="N15" s="59">
        <f t="shared" si="7"/>
        <v>0.06944444444</v>
      </c>
      <c r="O15" s="62" t="str">
        <f t="shared" si="8"/>
        <v/>
      </c>
      <c r="P15" s="25"/>
    </row>
    <row r="16">
      <c r="A16" s="24">
        <v>45351.0</v>
      </c>
      <c r="B16" s="20" t="s">
        <v>20</v>
      </c>
      <c r="C16" s="10" t="s">
        <v>67</v>
      </c>
      <c r="D16" s="10" t="s">
        <v>68</v>
      </c>
      <c r="E16" s="21">
        <v>0.8138888888888889</v>
      </c>
      <c r="F16" s="10" t="s">
        <v>42</v>
      </c>
      <c r="G16" s="21">
        <v>0.8798611111111111</v>
      </c>
      <c r="H16" s="59">
        <f t="shared" si="1"/>
        <v>0.06597222222</v>
      </c>
      <c r="I16" s="59">
        <f t="shared" si="2"/>
        <v>0.06597222222</v>
      </c>
      <c r="J16" s="62" t="str">
        <f t="shared" si="3"/>
        <v/>
      </c>
      <c r="K16" s="62" t="str">
        <f t="shared" si="4"/>
        <v>1</v>
      </c>
      <c r="L16" s="59">
        <f t="shared" si="5"/>
        <v>0.06597222222</v>
      </c>
      <c r="M16" s="59">
        <f t="shared" si="6"/>
        <v>0.06597222222</v>
      </c>
      <c r="N16" s="59">
        <f t="shared" si="7"/>
        <v>0.06597222222</v>
      </c>
      <c r="O16" s="62" t="str">
        <f t="shared" si="8"/>
        <v/>
      </c>
      <c r="P16" s="23"/>
    </row>
    <row r="17">
      <c r="A17" s="24">
        <v>45353.0</v>
      </c>
      <c r="B17" s="20" t="s">
        <v>69</v>
      </c>
      <c r="C17" s="10" t="s">
        <v>70</v>
      </c>
      <c r="D17" s="10" t="s">
        <v>56</v>
      </c>
      <c r="E17" s="26">
        <v>0.7229166666666667</v>
      </c>
      <c r="F17" s="10" t="s">
        <v>71</v>
      </c>
      <c r="G17" s="21">
        <v>0.7826388888888889</v>
      </c>
      <c r="H17" s="59">
        <f t="shared" si="1"/>
        <v>0.05972222222</v>
      </c>
      <c r="I17" s="59">
        <f t="shared" si="2"/>
        <v>0.05972222222</v>
      </c>
      <c r="J17" s="62" t="str">
        <f t="shared" si="3"/>
        <v/>
      </c>
      <c r="K17" s="62" t="str">
        <f t="shared" si="4"/>
        <v>1</v>
      </c>
      <c r="L17" s="59">
        <f t="shared" si="5"/>
        <v>0.05972222222</v>
      </c>
      <c r="M17" s="59">
        <f t="shared" si="6"/>
        <v>0.05972222222</v>
      </c>
      <c r="N17" s="59">
        <f t="shared" si="7"/>
        <v>0.05972222222</v>
      </c>
      <c r="O17" s="62" t="str">
        <f t="shared" si="8"/>
        <v/>
      </c>
      <c r="P17" s="25"/>
    </row>
    <row r="18">
      <c r="A18" s="24">
        <v>45353.0</v>
      </c>
      <c r="B18" s="63" t="s">
        <v>69</v>
      </c>
      <c r="C18" s="28" t="s">
        <v>70</v>
      </c>
      <c r="D18" s="28" t="s">
        <v>71</v>
      </c>
      <c r="E18" s="27">
        <v>0.8222222222222222</v>
      </c>
      <c r="F18" s="28" t="s">
        <v>22</v>
      </c>
      <c r="G18" s="27">
        <v>0.8798611111111111</v>
      </c>
      <c r="H18" s="59">
        <f t="shared" si="1"/>
        <v>0.05763888889</v>
      </c>
      <c r="I18" s="64">
        <f t="shared" si="2"/>
        <v>0.05763888889</v>
      </c>
      <c r="J18" s="65" t="str">
        <f t="shared" si="3"/>
        <v/>
      </c>
      <c r="K18" s="65" t="str">
        <f t="shared" si="4"/>
        <v>1</v>
      </c>
      <c r="L18" s="64">
        <f t="shared" si="5"/>
        <v>0.05763888889</v>
      </c>
      <c r="M18" s="64">
        <f t="shared" si="6"/>
        <v>0.05763888889</v>
      </c>
      <c r="N18" s="64">
        <f t="shared" si="7"/>
        <v>0.05763888889</v>
      </c>
      <c r="O18" s="65" t="str">
        <f t="shared" si="8"/>
        <v/>
      </c>
      <c r="P18" s="66"/>
    </row>
    <row r="19">
      <c r="A19" s="67"/>
      <c r="B19" s="33"/>
      <c r="C19" s="33"/>
      <c r="D19" s="33"/>
      <c r="E19" s="34"/>
      <c r="F19" s="68" t="s">
        <v>24</v>
      </c>
      <c r="G19" s="36"/>
      <c r="H19" s="69" t="str">
        <f t="array" ref="H19">TEXT(SUM(IFERROR(TIMEVALUE(H3:H18))),"[hh]:mm")</f>
        <v>44:28</v>
      </c>
      <c r="I19" s="70" t="str">
        <f t="array" ref="I19">TEXT(SUM(IFERROR(TIMEVALUE(I3:I18))),"[hh]:mm")</f>
        <v>44:28</v>
      </c>
      <c r="J19" s="71">
        <f t="array" ref="J19">SUM(VALUE(J3:J18))</f>
        <v>9</v>
      </c>
      <c r="K19" s="71">
        <f t="array" ref="K19">SUM(VALUE(K3:K18))</f>
        <v>7</v>
      </c>
      <c r="L19" s="70" t="str">
        <f t="array" ref="L19">TEXT(SUM(IFERROR(TIMEVALUE(L3:L18))),"[hh]:mm")</f>
        <v>16:40</v>
      </c>
      <c r="M19" s="70" t="str">
        <f t="array" ref="M19">TEXT(SUM(IFERROR(TIMEVALUE(M3:M18))),"[hh]:mm")</f>
        <v>44:28</v>
      </c>
      <c r="N19" s="70" t="str">
        <f t="array" ref="N19">TEXT(SUM(IFERROR(TIMEVALUE(N3:N18))),"[hh]:mm")</f>
        <v>30:41</v>
      </c>
      <c r="O19" s="70" t="str">
        <f t="array" ref="O19">TEXT(SUM(IFERROR(TIMEVALUE(O3:O18))),"[hh]:mm")</f>
        <v>13:47</v>
      </c>
      <c r="P19" s="72"/>
    </row>
    <row r="20">
      <c r="A20" s="41"/>
      <c r="E20" s="42"/>
      <c r="F20" s="51" t="s">
        <v>25</v>
      </c>
      <c r="G20" s="4"/>
      <c r="H20" s="73" t="str">
        <f>Sayfa1!H21</f>
        <v>4428:26</v>
      </c>
      <c r="I20" s="73" t="str">
        <f>Sayfa1!I21</f>
        <v>4649:35</v>
      </c>
      <c r="J20" s="80">
        <f>Sayfa1!J21</f>
        <v>1453</v>
      </c>
      <c r="K20" s="80">
        <f>Sayfa1!K21</f>
        <v>755</v>
      </c>
      <c r="L20" s="73" t="str">
        <f>Sayfa1!L21</f>
        <v>1841:20</v>
      </c>
      <c r="M20" s="73" t="str">
        <f>Sayfa1!M21</f>
        <v>4494:20</v>
      </c>
      <c r="N20" s="73" t="str">
        <f>Sayfa1!N21</f>
        <v>2130:59</v>
      </c>
      <c r="O20" s="73" t="str">
        <f>Sayfa1!O21</f>
        <v>2296:07</v>
      </c>
      <c r="P20" s="76"/>
    </row>
    <row r="21">
      <c r="A21" s="46"/>
      <c r="B21" s="47"/>
      <c r="C21" s="47"/>
      <c r="D21" s="47"/>
      <c r="E21" s="36"/>
      <c r="F21" s="51" t="s">
        <v>26</v>
      </c>
      <c r="G21" s="4"/>
      <c r="H21" s="77" t="str">
        <f t="shared" ref="H21:I21" si="9">TEXT(H20+H19,"[h]:mm")</f>
        <v>4472:54</v>
      </c>
      <c r="I21" s="77" t="str">
        <f t="shared" si="9"/>
        <v>4694:03</v>
      </c>
      <c r="J21" s="78">
        <f t="shared" ref="J21:K21" si="10">SUM(J19:J20)</f>
        <v>1462</v>
      </c>
      <c r="K21" s="78">
        <f t="shared" si="10"/>
        <v>762</v>
      </c>
      <c r="L21" s="77" t="str">
        <f t="shared" ref="L21:O21" si="11">TEXT(L20+L19,"[h]:mm")</f>
        <v>1858:00</v>
      </c>
      <c r="M21" s="77" t="str">
        <f t="shared" si="11"/>
        <v>4538:48</v>
      </c>
      <c r="N21" s="77" t="str">
        <f t="shared" si="11"/>
        <v>2161:40</v>
      </c>
      <c r="O21" s="77" t="str">
        <f t="shared" si="11"/>
        <v>2309:54</v>
      </c>
      <c r="P21" s="79"/>
    </row>
    <row r="22">
      <c r="M22" s="55"/>
    </row>
  </sheetData>
  <mergeCells count="13">
    <mergeCell ref="N1:O1"/>
    <mergeCell ref="P1:P2"/>
    <mergeCell ref="A19:E21"/>
    <mergeCell ref="F19:G19"/>
    <mergeCell ref="F20:G20"/>
    <mergeCell ref="F21:G21"/>
    <mergeCell ref="A1:A2"/>
    <mergeCell ref="B1:C1"/>
    <mergeCell ref="D1:E1"/>
    <mergeCell ref="F1:G1"/>
    <mergeCell ref="I1:I2"/>
    <mergeCell ref="J1:K1"/>
    <mergeCell ref="L1:M1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5"/>
    <col customWidth="1" min="2" max="2" width="5.88"/>
    <col customWidth="1" min="3" max="3" width="9.75"/>
    <col customWidth="1" min="4" max="7" width="7.38"/>
    <col customWidth="1" min="8" max="9" width="8.5"/>
    <col customWidth="1" min="10" max="10" width="5.75"/>
    <col customWidth="1" min="11" max="11" width="6.5"/>
    <col customWidth="1" min="12" max="12" width="9.38"/>
    <col customWidth="1" min="13" max="13" width="11.5"/>
    <col customWidth="1" min="14" max="14" width="9.0"/>
    <col customWidth="1" min="15" max="15" width="8.63"/>
    <col customWidth="1" min="16" max="16" width="5.75"/>
  </cols>
  <sheetData>
    <row r="1">
      <c r="A1" s="2" t="s">
        <v>2</v>
      </c>
      <c r="B1" s="3" t="s">
        <v>3</v>
      </c>
      <c r="C1" s="4"/>
      <c r="D1" s="3" t="s">
        <v>4</v>
      </c>
      <c r="E1" s="4"/>
      <c r="F1" s="3" t="s">
        <v>5</v>
      </c>
      <c r="G1" s="4"/>
      <c r="H1" s="7" t="s">
        <v>29</v>
      </c>
      <c r="I1" s="2" t="s">
        <v>7</v>
      </c>
      <c r="J1" s="3" t="s">
        <v>8</v>
      </c>
      <c r="K1" s="4"/>
      <c r="L1" s="3" t="s">
        <v>9</v>
      </c>
      <c r="M1" s="4"/>
      <c r="N1" s="3" t="s">
        <v>10</v>
      </c>
      <c r="O1" s="4"/>
      <c r="P1" s="2" t="s">
        <v>11</v>
      </c>
    </row>
    <row r="2">
      <c r="A2" s="6"/>
      <c r="B2" s="2" t="s">
        <v>12</v>
      </c>
      <c r="C2" s="2" t="s">
        <v>13</v>
      </c>
      <c r="D2" s="2" t="s">
        <v>14</v>
      </c>
      <c r="E2" s="2" t="s">
        <v>15</v>
      </c>
      <c r="F2" s="2" t="s">
        <v>14</v>
      </c>
      <c r="G2" s="2" t="s">
        <v>15</v>
      </c>
      <c r="H2" s="7" t="s">
        <v>31</v>
      </c>
      <c r="I2" s="6"/>
      <c r="J2" s="2" t="s">
        <v>16</v>
      </c>
      <c r="K2" s="2" t="s">
        <v>17</v>
      </c>
      <c r="L2" s="2" t="s">
        <v>17</v>
      </c>
      <c r="M2" s="2" t="s">
        <v>18</v>
      </c>
      <c r="N2" s="2" t="s">
        <v>11</v>
      </c>
      <c r="O2" s="2" t="s">
        <v>19</v>
      </c>
      <c r="P2" s="6"/>
    </row>
    <row r="3">
      <c r="A3" s="8">
        <v>45353.0</v>
      </c>
      <c r="B3" s="9" t="s">
        <v>20</v>
      </c>
      <c r="C3" s="11" t="s">
        <v>63</v>
      </c>
      <c r="D3" s="11" t="s">
        <v>56</v>
      </c>
      <c r="E3" s="12">
        <v>0.9576388888888889</v>
      </c>
      <c r="F3" s="11" t="s">
        <v>72</v>
      </c>
      <c r="G3" s="58">
        <v>6.944444444444445E-4</v>
      </c>
      <c r="H3" s="59">
        <f t="shared" ref="H3:H18" si="1">I3</f>
        <v>-0.9569444444</v>
      </c>
      <c r="I3" s="15">
        <f t="shared" ref="I3:I18" si="2">G3-E3</f>
        <v>-0.9569444444</v>
      </c>
      <c r="J3" s="16" t="str">
        <f t="shared" ref="J3:J18" si="3">IF(K3&lt;&gt;"1","1","")</f>
        <v/>
      </c>
      <c r="K3" s="16" t="str">
        <f t="shared" ref="K3:K18" si="4">IF(OR(HOUR(G3)&gt;=16,HOUR(G3)&lt;4),"1","")</f>
        <v>1</v>
      </c>
      <c r="L3" s="15">
        <f t="shared" ref="L3:L18" si="5">IF(K3="1",I3,"")</f>
        <v>-0.9569444444</v>
      </c>
      <c r="M3" s="15">
        <f t="shared" ref="M3:M18" si="6">I3</f>
        <v>-0.9569444444</v>
      </c>
      <c r="N3" s="15">
        <f t="shared" ref="N3:N18" si="7">IF(P3="",I3,"")</f>
        <v>-0.9569444444</v>
      </c>
      <c r="O3" s="16" t="str">
        <f t="shared" ref="O3:O18" si="8">IF(P3&lt;&gt;"",I3,"")</f>
        <v/>
      </c>
      <c r="P3" s="18"/>
    </row>
    <row r="4">
      <c r="A4" s="19">
        <v>45354.0</v>
      </c>
      <c r="B4" s="20" t="s">
        <v>69</v>
      </c>
      <c r="C4" s="10" t="s">
        <v>73</v>
      </c>
      <c r="D4" s="10" t="s">
        <v>56</v>
      </c>
      <c r="E4" s="21">
        <v>0.9423611111111111</v>
      </c>
      <c r="F4" s="10" t="s">
        <v>46</v>
      </c>
      <c r="G4" s="21">
        <v>0.9972222222222222</v>
      </c>
      <c r="H4" s="59">
        <f t="shared" si="1"/>
        <v>0.05486111111</v>
      </c>
      <c r="I4" s="14">
        <f t="shared" si="2"/>
        <v>0.05486111111</v>
      </c>
      <c r="J4" s="17" t="str">
        <f t="shared" si="3"/>
        <v/>
      </c>
      <c r="K4" s="17" t="str">
        <f t="shared" si="4"/>
        <v>1</v>
      </c>
      <c r="L4" s="14">
        <f t="shared" si="5"/>
        <v>0.05486111111</v>
      </c>
      <c r="M4" s="14">
        <f t="shared" si="6"/>
        <v>0.05486111111</v>
      </c>
      <c r="N4" s="14">
        <f t="shared" si="7"/>
        <v>0.05486111111</v>
      </c>
      <c r="O4" s="17" t="str">
        <f t="shared" si="8"/>
        <v/>
      </c>
      <c r="P4" s="23"/>
    </row>
    <row r="5">
      <c r="A5" s="19">
        <v>45354.0</v>
      </c>
      <c r="B5" s="20" t="s">
        <v>69</v>
      </c>
      <c r="C5" s="10" t="s">
        <v>73</v>
      </c>
      <c r="D5" s="10" t="s">
        <v>46</v>
      </c>
      <c r="E5" s="21">
        <v>0.05902777777777777</v>
      </c>
      <c r="F5" s="10" t="s">
        <v>22</v>
      </c>
      <c r="G5" s="21">
        <v>0.12430555555555556</v>
      </c>
      <c r="H5" s="59">
        <f t="shared" si="1"/>
        <v>0.06527777778</v>
      </c>
      <c r="I5" s="14">
        <f t="shared" si="2"/>
        <v>0.06527777778</v>
      </c>
      <c r="J5" s="17" t="str">
        <f t="shared" si="3"/>
        <v/>
      </c>
      <c r="K5" s="17" t="str">
        <f t="shared" si="4"/>
        <v>1</v>
      </c>
      <c r="L5" s="14">
        <f t="shared" si="5"/>
        <v>0.06527777778</v>
      </c>
      <c r="M5" s="14">
        <f t="shared" si="6"/>
        <v>0.06527777778</v>
      </c>
      <c r="N5" s="14">
        <f t="shared" si="7"/>
        <v>0.06527777778</v>
      </c>
      <c r="O5" s="17" t="str">
        <f t="shared" si="8"/>
        <v/>
      </c>
      <c r="P5" s="23"/>
    </row>
    <row r="6">
      <c r="A6" s="19">
        <v>45358.0</v>
      </c>
      <c r="B6" s="20" t="s">
        <v>20</v>
      </c>
      <c r="C6" s="10" t="s">
        <v>74</v>
      </c>
      <c r="D6" s="10" t="s">
        <v>75</v>
      </c>
      <c r="E6" s="21">
        <v>0.7083333333333334</v>
      </c>
      <c r="F6" s="10" t="s">
        <v>22</v>
      </c>
      <c r="G6" s="21">
        <v>0.8548611111111111</v>
      </c>
      <c r="H6" s="59">
        <f t="shared" si="1"/>
        <v>0.1465277778</v>
      </c>
      <c r="I6" s="14">
        <f t="shared" si="2"/>
        <v>0.1465277778</v>
      </c>
      <c r="J6" s="17" t="str">
        <f t="shared" si="3"/>
        <v/>
      </c>
      <c r="K6" s="17" t="str">
        <f t="shared" si="4"/>
        <v>1</v>
      </c>
      <c r="L6" s="14">
        <f t="shared" si="5"/>
        <v>0.1465277778</v>
      </c>
      <c r="M6" s="14">
        <f t="shared" si="6"/>
        <v>0.1465277778</v>
      </c>
      <c r="N6" s="17" t="str">
        <f t="shared" si="7"/>
        <v/>
      </c>
      <c r="O6" s="14">
        <f t="shared" si="8"/>
        <v>0.1465277778</v>
      </c>
      <c r="P6" s="23">
        <v>0.0</v>
      </c>
    </row>
    <row r="7">
      <c r="A7" s="19">
        <v>45363.0</v>
      </c>
      <c r="B7" s="20" t="s">
        <v>20</v>
      </c>
      <c r="C7" s="10" t="s">
        <v>76</v>
      </c>
      <c r="D7" s="10" t="s">
        <v>22</v>
      </c>
      <c r="E7" s="21">
        <v>0.7270833333333333</v>
      </c>
      <c r="F7" s="10" t="s">
        <v>60</v>
      </c>
      <c r="G7" s="21">
        <v>0.8763888888888889</v>
      </c>
      <c r="H7" s="59">
        <f t="shared" si="1"/>
        <v>0.1493055556</v>
      </c>
      <c r="I7" s="14">
        <f t="shared" si="2"/>
        <v>0.1493055556</v>
      </c>
      <c r="J7" s="17" t="str">
        <f t="shared" si="3"/>
        <v/>
      </c>
      <c r="K7" s="17" t="str">
        <f t="shared" si="4"/>
        <v>1</v>
      </c>
      <c r="L7" s="14">
        <f t="shared" si="5"/>
        <v>0.1493055556</v>
      </c>
      <c r="M7" s="14">
        <f t="shared" si="6"/>
        <v>0.1493055556</v>
      </c>
      <c r="N7" s="14">
        <f t="shared" si="7"/>
        <v>0.1493055556</v>
      </c>
      <c r="O7" s="17" t="str">
        <f t="shared" si="8"/>
        <v/>
      </c>
      <c r="P7" s="23"/>
    </row>
    <row r="8">
      <c r="A8" s="24">
        <v>45364.0</v>
      </c>
      <c r="B8" s="20" t="s">
        <v>20</v>
      </c>
      <c r="C8" s="10" t="s">
        <v>77</v>
      </c>
      <c r="D8" s="10" t="s">
        <v>60</v>
      </c>
      <c r="E8" s="21">
        <v>0.6034722222222222</v>
      </c>
      <c r="F8" s="10" t="s">
        <v>22</v>
      </c>
      <c r="G8" s="21">
        <v>0.7618055555555555</v>
      </c>
      <c r="H8" s="59">
        <f t="shared" si="1"/>
        <v>0.1583333333</v>
      </c>
      <c r="I8" s="14">
        <f t="shared" si="2"/>
        <v>0.1583333333</v>
      </c>
      <c r="J8" s="17" t="str">
        <f t="shared" si="3"/>
        <v/>
      </c>
      <c r="K8" s="17" t="str">
        <f t="shared" si="4"/>
        <v>1</v>
      </c>
      <c r="L8" s="14">
        <f t="shared" si="5"/>
        <v>0.1583333333</v>
      </c>
      <c r="M8" s="14">
        <f t="shared" si="6"/>
        <v>0.1583333333</v>
      </c>
      <c r="N8" s="14">
        <f t="shared" si="7"/>
        <v>0.1583333333</v>
      </c>
      <c r="O8" s="17" t="str">
        <f t="shared" si="8"/>
        <v/>
      </c>
      <c r="P8" s="25"/>
    </row>
    <row r="9">
      <c r="A9" s="24">
        <v>45364.0</v>
      </c>
      <c r="B9" s="20" t="s">
        <v>20</v>
      </c>
      <c r="C9" s="10" t="s">
        <v>78</v>
      </c>
      <c r="D9" s="10" t="s">
        <v>22</v>
      </c>
      <c r="E9" s="21">
        <v>0.8645833333333334</v>
      </c>
      <c r="F9" s="10" t="s">
        <v>40</v>
      </c>
      <c r="G9" s="21">
        <v>0.9333333333333333</v>
      </c>
      <c r="H9" s="59">
        <f t="shared" si="1"/>
        <v>0.06875</v>
      </c>
      <c r="I9" s="14">
        <f t="shared" si="2"/>
        <v>0.06875</v>
      </c>
      <c r="J9" s="17" t="str">
        <f t="shared" si="3"/>
        <v/>
      </c>
      <c r="K9" s="17" t="str">
        <f t="shared" si="4"/>
        <v>1</v>
      </c>
      <c r="L9" s="14">
        <f t="shared" si="5"/>
        <v>0.06875</v>
      </c>
      <c r="M9" s="14">
        <f t="shared" si="6"/>
        <v>0.06875</v>
      </c>
      <c r="N9" s="14">
        <f t="shared" si="7"/>
        <v>0.06875</v>
      </c>
      <c r="O9" s="17" t="str">
        <f t="shared" si="8"/>
        <v/>
      </c>
      <c r="P9" s="23"/>
    </row>
    <row r="10">
      <c r="A10" s="24">
        <v>45365.0</v>
      </c>
      <c r="B10" s="20" t="s">
        <v>20</v>
      </c>
      <c r="C10" s="10" t="s">
        <v>79</v>
      </c>
      <c r="D10" s="10" t="s">
        <v>22</v>
      </c>
      <c r="E10" s="21">
        <v>0.7263888888888889</v>
      </c>
      <c r="F10" s="10" t="s">
        <v>80</v>
      </c>
      <c r="G10" s="21">
        <v>0.7604166666666666</v>
      </c>
      <c r="H10" s="59">
        <f t="shared" si="1"/>
        <v>0.03402777778</v>
      </c>
      <c r="I10" s="14">
        <f t="shared" si="2"/>
        <v>0.03402777778</v>
      </c>
      <c r="J10" s="17" t="str">
        <f t="shared" si="3"/>
        <v/>
      </c>
      <c r="K10" s="17" t="str">
        <f t="shared" si="4"/>
        <v>1</v>
      </c>
      <c r="L10" s="14">
        <f t="shared" si="5"/>
        <v>0.03402777778</v>
      </c>
      <c r="M10" s="14">
        <f t="shared" si="6"/>
        <v>0.03402777778</v>
      </c>
      <c r="N10" s="14">
        <f t="shared" si="7"/>
        <v>0.03402777778</v>
      </c>
      <c r="O10" s="17" t="str">
        <f t="shared" si="8"/>
        <v/>
      </c>
      <c r="P10" s="23"/>
    </row>
    <row r="11">
      <c r="A11" s="24">
        <v>45365.0</v>
      </c>
      <c r="B11" s="20" t="s">
        <v>20</v>
      </c>
      <c r="C11" s="10" t="s">
        <v>79</v>
      </c>
      <c r="D11" s="10" t="s">
        <v>80</v>
      </c>
      <c r="E11" s="21">
        <v>0.8034722222222223</v>
      </c>
      <c r="F11" s="10" t="s">
        <v>22</v>
      </c>
      <c r="G11" s="21">
        <v>0.8430555555555556</v>
      </c>
      <c r="H11" s="59">
        <f t="shared" si="1"/>
        <v>0.03958333333</v>
      </c>
      <c r="I11" s="14">
        <f t="shared" si="2"/>
        <v>0.03958333333</v>
      </c>
      <c r="J11" s="17" t="str">
        <f t="shared" si="3"/>
        <v/>
      </c>
      <c r="K11" s="17" t="str">
        <f t="shared" si="4"/>
        <v>1</v>
      </c>
      <c r="L11" s="14">
        <f t="shared" si="5"/>
        <v>0.03958333333</v>
      </c>
      <c r="M11" s="14">
        <f t="shared" si="6"/>
        <v>0.03958333333</v>
      </c>
      <c r="N11" s="14">
        <f t="shared" si="7"/>
        <v>0.03958333333</v>
      </c>
      <c r="O11" s="17" t="str">
        <f t="shared" si="8"/>
        <v/>
      </c>
      <c r="P11" s="25"/>
    </row>
    <row r="12">
      <c r="A12" s="24">
        <v>45366.0</v>
      </c>
      <c r="B12" s="20" t="s">
        <v>69</v>
      </c>
      <c r="C12" s="10" t="s">
        <v>81</v>
      </c>
      <c r="D12" s="10" t="s">
        <v>22</v>
      </c>
      <c r="E12" s="21">
        <v>0.7326388888888888</v>
      </c>
      <c r="F12" s="10" t="s">
        <v>82</v>
      </c>
      <c r="G12" s="21">
        <v>0.7888888888888889</v>
      </c>
      <c r="H12" s="59">
        <f t="shared" si="1"/>
        <v>0.05625</v>
      </c>
      <c r="I12" s="14">
        <f t="shared" si="2"/>
        <v>0.05625</v>
      </c>
      <c r="J12" s="17" t="str">
        <f t="shared" si="3"/>
        <v/>
      </c>
      <c r="K12" s="17" t="str">
        <f t="shared" si="4"/>
        <v>1</v>
      </c>
      <c r="L12" s="14">
        <f t="shared" si="5"/>
        <v>0.05625</v>
      </c>
      <c r="M12" s="14">
        <f t="shared" si="6"/>
        <v>0.05625</v>
      </c>
      <c r="N12" s="14">
        <f t="shared" si="7"/>
        <v>0.05625</v>
      </c>
      <c r="O12" s="17" t="str">
        <f t="shared" si="8"/>
        <v/>
      </c>
      <c r="P12" s="25"/>
    </row>
    <row r="13">
      <c r="A13" s="24">
        <v>45367.0</v>
      </c>
      <c r="B13" s="20" t="s">
        <v>69</v>
      </c>
      <c r="C13" s="10" t="s">
        <v>81</v>
      </c>
      <c r="D13" s="10" t="s">
        <v>82</v>
      </c>
      <c r="E13" s="21">
        <v>0.04513888888888889</v>
      </c>
      <c r="F13" s="10" t="s">
        <v>22</v>
      </c>
      <c r="G13" s="21">
        <v>0.10555555555555556</v>
      </c>
      <c r="H13" s="59">
        <f t="shared" si="1"/>
        <v>0.06041666667</v>
      </c>
      <c r="I13" s="14">
        <f t="shared" si="2"/>
        <v>0.06041666667</v>
      </c>
      <c r="J13" s="17" t="str">
        <f t="shared" si="3"/>
        <v/>
      </c>
      <c r="K13" s="17" t="str">
        <f t="shared" si="4"/>
        <v>1</v>
      </c>
      <c r="L13" s="14">
        <f t="shared" si="5"/>
        <v>0.06041666667</v>
      </c>
      <c r="M13" s="14">
        <f t="shared" si="6"/>
        <v>0.06041666667</v>
      </c>
      <c r="N13" s="14">
        <f t="shared" si="7"/>
        <v>0.06041666667</v>
      </c>
      <c r="O13" s="17" t="str">
        <f t="shared" si="8"/>
        <v/>
      </c>
      <c r="P13" s="23"/>
    </row>
    <row r="14">
      <c r="A14" s="24">
        <v>45370.0</v>
      </c>
      <c r="B14" s="20" t="s">
        <v>44</v>
      </c>
      <c r="C14" s="10" t="s">
        <v>83</v>
      </c>
      <c r="D14" s="10" t="s">
        <v>22</v>
      </c>
      <c r="E14" s="21">
        <v>0.6888888888888889</v>
      </c>
      <c r="F14" s="10" t="s">
        <v>84</v>
      </c>
      <c r="G14" s="21">
        <v>0.7631944444444444</v>
      </c>
      <c r="H14" s="59">
        <f t="shared" si="1"/>
        <v>0.07430555556</v>
      </c>
      <c r="I14" s="14">
        <f t="shared" si="2"/>
        <v>0.07430555556</v>
      </c>
      <c r="J14" s="17" t="str">
        <f t="shared" si="3"/>
        <v/>
      </c>
      <c r="K14" s="17" t="str">
        <f t="shared" si="4"/>
        <v>1</v>
      </c>
      <c r="L14" s="14">
        <f t="shared" si="5"/>
        <v>0.07430555556</v>
      </c>
      <c r="M14" s="14">
        <f t="shared" si="6"/>
        <v>0.07430555556</v>
      </c>
      <c r="N14" s="14">
        <f t="shared" si="7"/>
        <v>0.07430555556</v>
      </c>
      <c r="O14" s="17" t="str">
        <f t="shared" si="8"/>
        <v/>
      </c>
      <c r="P14" s="25"/>
    </row>
    <row r="15">
      <c r="A15" s="24">
        <v>45370.0</v>
      </c>
      <c r="B15" s="20" t="s">
        <v>44</v>
      </c>
      <c r="C15" s="10" t="s">
        <v>83</v>
      </c>
      <c r="D15" s="10" t="s">
        <v>84</v>
      </c>
      <c r="E15" s="21">
        <v>0.7951388888888888</v>
      </c>
      <c r="F15" s="10" t="s">
        <v>22</v>
      </c>
      <c r="G15" s="21">
        <v>0.8826388888888889</v>
      </c>
      <c r="H15" s="59">
        <f t="shared" si="1"/>
        <v>0.0875</v>
      </c>
      <c r="I15" s="14">
        <f t="shared" si="2"/>
        <v>0.0875</v>
      </c>
      <c r="J15" s="17" t="str">
        <f t="shared" si="3"/>
        <v/>
      </c>
      <c r="K15" s="17" t="str">
        <f t="shared" si="4"/>
        <v>1</v>
      </c>
      <c r="L15" s="14">
        <f t="shared" si="5"/>
        <v>0.0875</v>
      </c>
      <c r="M15" s="14">
        <f t="shared" si="6"/>
        <v>0.0875</v>
      </c>
      <c r="N15" s="14">
        <f t="shared" si="7"/>
        <v>0.0875</v>
      </c>
      <c r="O15" s="17" t="str">
        <f t="shared" si="8"/>
        <v/>
      </c>
      <c r="P15" s="25"/>
    </row>
    <row r="16">
      <c r="A16" s="24">
        <v>45370.0</v>
      </c>
      <c r="B16" s="20" t="s">
        <v>20</v>
      </c>
      <c r="C16" s="10" t="s">
        <v>85</v>
      </c>
      <c r="D16" s="10" t="s">
        <v>22</v>
      </c>
      <c r="E16" s="21">
        <v>0.9590277777777778</v>
      </c>
      <c r="F16" s="10" t="s">
        <v>57</v>
      </c>
      <c r="G16" s="21">
        <v>0.02847222222222222</v>
      </c>
      <c r="H16" s="59">
        <f t="shared" si="1"/>
        <v>-0.9305555556</v>
      </c>
      <c r="I16" s="14">
        <f t="shared" si="2"/>
        <v>-0.9305555556</v>
      </c>
      <c r="J16" s="17" t="str">
        <f t="shared" si="3"/>
        <v/>
      </c>
      <c r="K16" s="17" t="str">
        <f t="shared" si="4"/>
        <v>1</v>
      </c>
      <c r="L16" s="14">
        <f t="shared" si="5"/>
        <v>-0.9305555556</v>
      </c>
      <c r="M16" s="14">
        <f t="shared" si="6"/>
        <v>-0.9305555556</v>
      </c>
      <c r="N16" s="14">
        <f t="shared" si="7"/>
        <v>-0.9305555556</v>
      </c>
      <c r="O16" s="17" t="str">
        <f t="shared" si="8"/>
        <v/>
      </c>
      <c r="P16" s="23"/>
    </row>
    <row r="17">
      <c r="A17" s="19">
        <v>45371.0</v>
      </c>
      <c r="B17" s="20" t="s">
        <v>69</v>
      </c>
      <c r="C17" s="10" t="s">
        <v>86</v>
      </c>
      <c r="D17" s="10" t="s">
        <v>57</v>
      </c>
      <c r="E17" s="26">
        <v>0.8548611111111111</v>
      </c>
      <c r="F17" s="10" t="s">
        <v>22</v>
      </c>
      <c r="G17" s="21">
        <v>0.9326388888888889</v>
      </c>
      <c r="H17" s="59">
        <f t="shared" si="1"/>
        <v>0.07777777778</v>
      </c>
      <c r="I17" s="14">
        <f t="shared" si="2"/>
        <v>0.07777777778</v>
      </c>
      <c r="J17" s="17" t="str">
        <f t="shared" si="3"/>
        <v/>
      </c>
      <c r="K17" s="17" t="str">
        <f t="shared" si="4"/>
        <v>1</v>
      </c>
      <c r="L17" s="14">
        <f t="shared" si="5"/>
        <v>0.07777777778</v>
      </c>
      <c r="M17" s="14">
        <f t="shared" si="6"/>
        <v>0.07777777778</v>
      </c>
      <c r="N17" s="14">
        <f t="shared" si="7"/>
        <v>0.07777777778</v>
      </c>
      <c r="O17" s="17" t="str">
        <f t="shared" si="8"/>
        <v/>
      </c>
      <c r="P17" s="25"/>
    </row>
    <row r="18">
      <c r="A18" s="24">
        <v>45374.0</v>
      </c>
      <c r="B18" s="63" t="s">
        <v>20</v>
      </c>
      <c r="C18" s="28" t="s">
        <v>87</v>
      </c>
      <c r="D18" s="28" t="s">
        <v>22</v>
      </c>
      <c r="E18" s="27">
        <v>0.19166666666666668</v>
      </c>
      <c r="F18" s="28" t="s">
        <v>82</v>
      </c>
      <c r="G18" s="27">
        <v>0.24583333333333332</v>
      </c>
      <c r="H18" s="59">
        <f t="shared" si="1"/>
        <v>0.05416666667</v>
      </c>
      <c r="I18" s="30">
        <f t="shared" si="2"/>
        <v>0.05416666667</v>
      </c>
      <c r="J18" s="31" t="str">
        <f t="shared" si="3"/>
        <v>1</v>
      </c>
      <c r="K18" s="31" t="str">
        <f t="shared" si="4"/>
        <v/>
      </c>
      <c r="L18" s="31" t="str">
        <f t="shared" si="5"/>
        <v/>
      </c>
      <c r="M18" s="30">
        <f t="shared" si="6"/>
        <v>0.05416666667</v>
      </c>
      <c r="N18" s="30">
        <f t="shared" si="7"/>
        <v>0.05416666667</v>
      </c>
      <c r="O18" s="31" t="str">
        <f t="shared" si="8"/>
        <v/>
      </c>
      <c r="P18" s="23"/>
    </row>
    <row r="19">
      <c r="A19" s="32" t="s">
        <v>23</v>
      </c>
      <c r="B19" s="33"/>
      <c r="C19" s="33"/>
      <c r="D19" s="33"/>
      <c r="E19" s="34"/>
      <c r="F19" s="35" t="s">
        <v>24</v>
      </c>
      <c r="G19" s="36"/>
      <c r="H19" s="37" t="str">
        <f t="array" ref="H19">TEXT(SUM(IFERROR(TIMEVALUE(H3:H18))),"[hh]:mm")</f>
        <v>29:45</v>
      </c>
      <c r="I19" s="38" t="str">
        <f t="array" ref="I19">TEXT(SUM(IFERROR(TIMEVALUE(I3:I18))),"[hh]:mm")</f>
        <v>29:45</v>
      </c>
      <c r="J19" s="39">
        <f t="array" ref="J19">SUM(VALUE(J3:J18))</f>
        <v>1</v>
      </c>
      <c r="K19" s="39">
        <f t="array" ref="K19">SUM(VALUE(K3:K18))</f>
        <v>15</v>
      </c>
      <c r="L19" s="38" t="str">
        <f t="array" ref="L19">TEXT(SUM(IFERROR(TIMEVALUE(L3:L18))),"[hh]:mm")</f>
        <v>28:27</v>
      </c>
      <c r="M19" s="38" t="str">
        <f t="array" ref="M19">TEXT(SUM(IFERROR(TIMEVALUE(M3:M18))),"[hh]:mm")</f>
        <v>29:45</v>
      </c>
      <c r="N19" s="38" t="str">
        <f t="array" ref="N19">TEXT(SUM(IFERROR(TIMEVALUE(N3:N18))),"[hh]:mm")</f>
        <v>26:14</v>
      </c>
      <c r="O19" s="38" t="str">
        <f t="array" ref="O19">TEXT(SUM(IFERROR(TIMEVALUE(O3:O18))),"[hh]:mm")</f>
        <v>03:31</v>
      </c>
      <c r="P19" s="25"/>
    </row>
    <row r="20">
      <c r="A20" s="41"/>
      <c r="E20" s="42"/>
      <c r="F20" s="43" t="s">
        <v>25</v>
      </c>
      <c r="G20" s="4"/>
      <c r="H20" s="44" t="str">
        <f>Sayfa2!H21</f>
        <v>4472:54</v>
      </c>
      <c r="I20" s="44" t="str">
        <f>Sayfa2!I21</f>
        <v>4694:03</v>
      </c>
      <c r="J20" s="45">
        <f>Sayfa2!J21</f>
        <v>1462</v>
      </c>
      <c r="K20" s="45">
        <f>Sayfa2!K21</f>
        <v>762</v>
      </c>
      <c r="L20" s="44" t="str">
        <f>Sayfa2!L21</f>
        <v>1858:00</v>
      </c>
      <c r="M20" s="44" t="str">
        <f>Sayfa2!M21</f>
        <v>4538:48</v>
      </c>
      <c r="N20" s="44" t="str">
        <f>Sayfa2!N21</f>
        <v>2161:40</v>
      </c>
      <c r="O20" s="44" t="str">
        <f>Sayfa2!O21</f>
        <v>2309:54</v>
      </c>
      <c r="P20" s="25"/>
    </row>
    <row r="21">
      <c r="A21" s="46"/>
      <c r="B21" s="47"/>
      <c r="C21" s="47"/>
      <c r="D21" s="47"/>
      <c r="E21" s="36"/>
      <c r="F21" s="43" t="s">
        <v>26</v>
      </c>
      <c r="G21" s="4"/>
      <c r="H21" s="48" t="str">
        <f t="shared" ref="H21:I21" si="9">TEXT(H20+H19,"[h]:mm")</f>
        <v>4502:39</v>
      </c>
      <c r="I21" s="48" t="str">
        <f t="shared" si="9"/>
        <v>4723:48</v>
      </c>
      <c r="J21" s="49">
        <f t="shared" ref="J21:K21" si="10">SUM(J19:J20)</f>
        <v>1463</v>
      </c>
      <c r="K21" s="49">
        <f t="shared" si="10"/>
        <v>777</v>
      </c>
      <c r="L21" s="48" t="str">
        <f t="shared" ref="L21:O21" si="11">TEXT(L20+L19,"[h]:mm")</f>
        <v>1886:27</v>
      </c>
      <c r="M21" s="48" t="str">
        <f t="shared" si="11"/>
        <v>4568:33</v>
      </c>
      <c r="N21" s="48" t="str">
        <f t="shared" si="11"/>
        <v>2187:54</v>
      </c>
      <c r="O21" s="48" t="str">
        <f t="shared" si="11"/>
        <v>2313:25</v>
      </c>
      <c r="P21" s="50"/>
    </row>
    <row r="22">
      <c r="M22" s="55"/>
    </row>
  </sheetData>
  <mergeCells count="13">
    <mergeCell ref="N1:O1"/>
    <mergeCell ref="P1:P2"/>
    <mergeCell ref="A19:E21"/>
    <mergeCell ref="F19:G19"/>
    <mergeCell ref="F20:G20"/>
    <mergeCell ref="F21:G21"/>
    <mergeCell ref="A1:A2"/>
    <mergeCell ref="B1:C1"/>
    <mergeCell ref="D1:E1"/>
    <mergeCell ref="F1:G1"/>
    <mergeCell ref="I1:I2"/>
    <mergeCell ref="J1:K1"/>
    <mergeCell ref="L1:M1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5"/>
    <col customWidth="1" min="2" max="2" width="5.88"/>
    <col customWidth="1" min="3" max="3" width="9.75"/>
    <col customWidth="1" min="4" max="7" width="7.38"/>
    <col customWidth="1" min="8" max="9" width="8.5"/>
    <col customWidth="1" min="10" max="10" width="5.75"/>
    <col customWidth="1" min="11" max="11" width="6.5"/>
    <col customWidth="1" min="12" max="12" width="9.38"/>
    <col customWidth="1" min="13" max="13" width="11.5"/>
    <col customWidth="1" min="14" max="14" width="9.0"/>
    <col customWidth="1" min="15" max="15" width="8.63"/>
    <col customWidth="1" min="16" max="16" width="5.75"/>
  </cols>
  <sheetData>
    <row r="1">
      <c r="A1" s="2" t="s">
        <v>2</v>
      </c>
      <c r="B1" s="3" t="s">
        <v>3</v>
      </c>
      <c r="C1" s="4"/>
      <c r="D1" s="3" t="s">
        <v>4</v>
      </c>
      <c r="E1" s="4"/>
      <c r="F1" s="3" t="s">
        <v>5</v>
      </c>
      <c r="G1" s="4"/>
      <c r="H1" s="5" t="s">
        <v>6</v>
      </c>
      <c r="I1" s="2" t="s">
        <v>7</v>
      </c>
      <c r="J1" s="3" t="s">
        <v>8</v>
      </c>
      <c r="K1" s="4"/>
      <c r="L1" s="3" t="s">
        <v>9</v>
      </c>
      <c r="M1" s="4"/>
      <c r="N1" s="3" t="s">
        <v>10</v>
      </c>
      <c r="O1" s="4"/>
      <c r="P1" s="2" t="s">
        <v>11</v>
      </c>
    </row>
    <row r="2">
      <c r="A2" s="6"/>
      <c r="B2" s="2" t="s">
        <v>12</v>
      </c>
      <c r="C2" s="2" t="s">
        <v>13</v>
      </c>
      <c r="D2" s="2" t="s">
        <v>14</v>
      </c>
      <c r="E2" s="2" t="s">
        <v>15</v>
      </c>
      <c r="F2" s="2" t="s">
        <v>14</v>
      </c>
      <c r="G2" s="2" t="s">
        <v>15</v>
      </c>
      <c r="H2" s="6"/>
      <c r="I2" s="6"/>
      <c r="J2" s="2" t="s">
        <v>16</v>
      </c>
      <c r="K2" s="2" t="s">
        <v>17</v>
      </c>
      <c r="L2" s="2" t="s">
        <v>17</v>
      </c>
      <c r="M2" s="2" t="s">
        <v>18</v>
      </c>
      <c r="N2" s="2" t="s">
        <v>11</v>
      </c>
      <c r="O2" s="2" t="s">
        <v>19</v>
      </c>
      <c r="P2" s="6"/>
    </row>
    <row r="3">
      <c r="A3" s="8">
        <v>45375.0</v>
      </c>
      <c r="B3" s="9" t="s">
        <v>69</v>
      </c>
      <c r="C3" s="11" t="s">
        <v>81</v>
      </c>
      <c r="D3" s="11" t="s">
        <v>82</v>
      </c>
      <c r="E3" s="12">
        <v>0.04861111111111111</v>
      </c>
      <c r="F3" s="11" t="s">
        <v>22</v>
      </c>
      <c r="G3" s="13">
        <v>0.10972222222222222</v>
      </c>
      <c r="H3" s="14">
        <f t="shared" ref="H3:H18" si="1">I3</f>
        <v>0.06111111111</v>
      </c>
      <c r="I3" s="15">
        <f t="shared" ref="I3:I18" si="2">G3-E3</f>
        <v>0.06111111111</v>
      </c>
      <c r="J3" s="16" t="str">
        <f t="shared" ref="J3:J18" si="3">IF(K3&lt;&gt;"1","1","")</f>
        <v/>
      </c>
      <c r="K3" s="16" t="str">
        <f t="shared" ref="K3:K18" si="4">IF(OR(HOUR(G3)&gt;=16,HOUR(G3)&lt;4),"1","")</f>
        <v>1</v>
      </c>
      <c r="L3" s="15">
        <f t="shared" ref="L3:L18" si="5">IF(K3="1",I3,"")</f>
        <v>0.06111111111</v>
      </c>
      <c r="M3" s="15">
        <f t="shared" ref="M3:M18" si="6">I3</f>
        <v>0.06111111111</v>
      </c>
      <c r="N3" s="15">
        <f t="shared" ref="N3:N18" si="7">IF(P3="",I3,"")</f>
        <v>0.06111111111</v>
      </c>
      <c r="O3" s="16" t="str">
        <f t="shared" ref="O3:O18" si="8">IF(P3&lt;&gt;"",I3,"")</f>
        <v/>
      </c>
      <c r="P3" s="18"/>
    </row>
    <row r="4">
      <c r="A4" s="19">
        <v>45375.0</v>
      </c>
      <c r="B4" s="20" t="s">
        <v>20</v>
      </c>
      <c r="C4" s="10" t="s">
        <v>61</v>
      </c>
      <c r="D4" s="10" t="s">
        <v>22</v>
      </c>
      <c r="E4" s="21">
        <v>0.18819444444444444</v>
      </c>
      <c r="F4" s="10" t="s">
        <v>68</v>
      </c>
      <c r="G4" s="22">
        <v>0.23541666666666666</v>
      </c>
      <c r="H4" s="14">
        <f t="shared" si="1"/>
        <v>0.04722222222</v>
      </c>
      <c r="I4" s="14">
        <f t="shared" si="2"/>
        <v>0.04722222222</v>
      </c>
      <c r="J4" s="17" t="str">
        <f t="shared" si="3"/>
        <v>1</v>
      </c>
      <c r="K4" s="17" t="str">
        <f t="shared" si="4"/>
        <v/>
      </c>
      <c r="L4" s="17" t="str">
        <f t="shared" si="5"/>
        <v/>
      </c>
      <c r="M4" s="14">
        <f t="shared" si="6"/>
        <v>0.04722222222</v>
      </c>
      <c r="N4" s="14">
        <f t="shared" si="7"/>
        <v>0.04722222222</v>
      </c>
      <c r="O4" s="17" t="str">
        <f t="shared" si="8"/>
        <v/>
      </c>
      <c r="P4" s="23"/>
    </row>
    <row r="5">
      <c r="A5" s="19">
        <v>45375.0</v>
      </c>
      <c r="B5" s="20" t="s">
        <v>20</v>
      </c>
      <c r="C5" s="10" t="s">
        <v>61</v>
      </c>
      <c r="D5" s="10" t="s">
        <v>68</v>
      </c>
      <c r="E5" s="21">
        <v>0.2722222222222222</v>
      </c>
      <c r="F5" s="10" t="s">
        <v>22</v>
      </c>
      <c r="G5" s="22">
        <v>0.3284722222222222</v>
      </c>
      <c r="H5" s="14">
        <f t="shared" si="1"/>
        <v>0.05625</v>
      </c>
      <c r="I5" s="14">
        <f t="shared" si="2"/>
        <v>0.05625</v>
      </c>
      <c r="J5" s="17" t="str">
        <f t="shared" si="3"/>
        <v>1</v>
      </c>
      <c r="K5" s="17" t="str">
        <f t="shared" si="4"/>
        <v/>
      </c>
      <c r="L5" s="17" t="str">
        <f t="shared" si="5"/>
        <v/>
      </c>
      <c r="M5" s="14">
        <f t="shared" si="6"/>
        <v>0.05625</v>
      </c>
      <c r="N5" s="14">
        <f t="shared" si="7"/>
        <v>0.05625</v>
      </c>
      <c r="O5" s="17" t="str">
        <f t="shared" si="8"/>
        <v/>
      </c>
      <c r="P5" s="23"/>
    </row>
    <row r="6">
      <c r="A6" s="19">
        <v>45379.0</v>
      </c>
      <c r="B6" s="20" t="s">
        <v>20</v>
      </c>
      <c r="C6" s="10" t="s">
        <v>65</v>
      </c>
      <c r="D6" s="10" t="s">
        <v>22</v>
      </c>
      <c r="E6" s="21">
        <v>0.3506944444444444</v>
      </c>
      <c r="F6" s="10" t="s">
        <v>64</v>
      </c>
      <c r="G6" s="22">
        <v>0.5583333333333333</v>
      </c>
      <c r="H6" s="14">
        <f t="shared" si="1"/>
        <v>0.2076388889</v>
      </c>
      <c r="I6" s="14">
        <f t="shared" si="2"/>
        <v>0.2076388889</v>
      </c>
      <c r="J6" s="17" t="str">
        <f t="shared" si="3"/>
        <v>1</v>
      </c>
      <c r="K6" s="17" t="str">
        <f t="shared" si="4"/>
        <v/>
      </c>
      <c r="L6" s="17" t="str">
        <f t="shared" si="5"/>
        <v/>
      </c>
      <c r="M6" s="14">
        <f t="shared" si="6"/>
        <v>0.2076388889</v>
      </c>
      <c r="N6" s="14">
        <f t="shared" si="7"/>
        <v>0.2076388889</v>
      </c>
      <c r="O6" s="17" t="str">
        <f t="shared" si="8"/>
        <v/>
      </c>
      <c r="P6" s="23"/>
    </row>
    <row r="7">
      <c r="A7" s="19">
        <v>45379.0</v>
      </c>
      <c r="B7" s="20" t="s">
        <v>20</v>
      </c>
      <c r="C7" s="10" t="s">
        <v>65</v>
      </c>
      <c r="D7" s="10" t="s">
        <v>64</v>
      </c>
      <c r="E7" s="21">
        <v>0.6131944444444445</v>
      </c>
      <c r="F7" s="10" t="s">
        <v>22</v>
      </c>
      <c r="G7" s="22">
        <v>0.7736111111111111</v>
      </c>
      <c r="H7" s="14">
        <f t="shared" si="1"/>
        <v>0.1604166667</v>
      </c>
      <c r="I7" s="14">
        <f t="shared" si="2"/>
        <v>0.1604166667</v>
      </c>
      <c r="J7" s="17" t="str">
        <f t="shared" si="3"/>
        <v/>
      </c>
      <c r="K7" s="17" t="str">
        <f t="shared" si="4"/>
        <v>1</v>
      </c>
      <c r="L7" s="14">
        <f t="shared" si="5"/>
        <v>0.1604166667</v>
      </c>
      <c r="M7" s="14">
        <f t="shared" si="6"/>
        <v>0.1604166667</v>
      </c>
      <c r="N7" s="17" t="str">
        <f t="shared" si="7"/>
        <v/>
      </c>
      <c r="O7" s="14">
        <f t="shared" si="8"/>
        <v>0.1604166667</v>
      </c>
      <c r="P7" s="23">
        <v>0.0</v>
      </c>
    </row>
    <row r="8">
      <c r="A8" s="24">
        <v>45381.0</v>
      </c>
      <c r="B8" s="20" t="s">
        <v>20</v>
      </c>
      <c r="C8" s="10" t="s">
        <v>88</v>
      </c>
      <c r="D8" s="10" t="s">
        <v>22</v>
      </c>
      <c r="E8" s="21">
        <v>0.8006944444444445</v>
      </c>
      <c r="F8" s="10" t="s">
        <v>89</v>
      </c>
      <c r="G8" s="22">
        <v>0.9513888888888888</v>
      </c>
      <c r="H8" s="14">
        <f t="shared" si="1"/>
        <v>0.1506944444</v>
      </c>
      <c r="I8" s="14">
        <f t="shared" si="2"/>
        <v>0.1506944444</v>
      </c>
      <c r="J8" s="17" t="str">
        <f t="shared" si="3"/>
        <v/>
      </c>
      <c r="K8" s="17" t="str">
        <f t="shared" si="4"/>
        <v>1</v>
      </c>
      <c r="L8" s="14">
        <f t="shared" si="5"/>
        <v>0.1506944444</v>
      </c>
      <c r="M8" s="14">
        <f t="shared" si="6"/>
        <v>0.1506944444</v>
      </c>
      <c r="N8" s="17" t="str">
        <f t="shared" si="7"/>
        <v/>
      </c>
      <c r="O8" s="14">
        <f t="shared" si="8"/>
        <v>0.1506944444</v>
      </c>
      <c r="P8" s="23">
        <v>0.0</v>
      </c>
    </row>
    <row r="9">
      <c r="A9" s="24">
        <v>45382.0</v>
      </c>
      <c r="B9" s="20" t="s">
        <v>20</v>
      </c>
      <c r="C9" s="10" t="s">
        <v>88</v>
      </c>
      <c r="D9" s="10" t="s">
        <v>89</v>
      </c>
      <c r="E9" s="21">
        <v>0.01597222222222222</v>
      </c>
      <c r="F9" s="10" t="str">
        <f>IF(D9&lt;&gt;"IST","IST","")</f>
        <v>IST</v>
      </c>
      <c r="G9" s="22">
        <v>0.2125</v>
      </c>
      <c r="H9" s="14">
        <f t="shared" si="1"/>
        <v>0.1965277778</v>
      </c>
      <c r="I9" s="14">
        <f t="shared" si="2"/>
        <v>0.1965277778</v>
      </c>
      <c r="J9" s="17" t="str">
        <f t="shared" si="3"/>
        <v>1</v>
      </c>
      <c r="K9" s="17" t="str">
        <f t="shared" si="4"/>
        <v/>
      </c>
      <c r="L9" s="17" t="str">
        <f t="shared" si="5"/>
        <v/>
      </c>
      <c r="M9" s="14">
        <f t="shared" si="6"/>
        <v>0.1965277778</v>
      </c>
      <c r="N9" s="14">
        <f t="shared" si="7"/>
        <v>0.1965277778</v>
      </c>
      <c r="O9" s="17" t="str">
        <f t="shared" si="8"/>
        <v/>
      </c>
      <c r="P9" s="23"/>
    </row>
    <row r="10">
      <c r="A10" s="24">
        <v>45383.0</v>
      </c>
      <c r="B10" s="20" t="s">
        <v>20</v>
      </c>
      <c r="C10" s="10" t="s">
        <v>90</v>
      </c>
      <c r="D10" s="10" t="s">
        <v>22</v>
      </c>
      <c r="E10" s="21">
        <v>0.2722222222222222</v>
      </c>
      <c r="F10" s="10" t="s">
        <v>91</v>
      </c>
      <c r="G10" s="22">
        <v>0.33125</v>
      </c>
      <c r="H10" s="14">
        <f t="shared" si="1"/>
        <v>0.05902777778</v>
      </c>
      <c r="I10" s="14">
        <f t="shared" si="2"/>
        <v>0.05902777778</v>
      </c>
      <c r="J10" s="17" t="str">
        <f t="shared" si="3"/>
        <v>1</v>
      </c>
      <c r="K10" s="17" t="str">
        <f t="shared" si="4"/>
        <v/>
      </c>
      <c r="L10" s="17" t="str">
        <f t="shared" si="5"/>
        <v/>
      </c>
      <c r="M10" s="14">
        <f t="shared" si="6"/>
        <v>0.05902777778</v>
      </c>
      <c r="N10" s="14">
        <f t="shared" si="7"/>
        <v>0.05902777778</v>
      </c>
      <c r="O10" s="17" t="str">
        <f t="shared" si="8"/>
        <v/>
      </c>
      <c r="P10" s="23"/>
    </row>
    <row r="11">
      <c r="A11" s="24">
        <v>45383.0</v>
      </c>
      <c r="B11" s="20" t="s">
        <v>20</v>
      </c>
      <c r="C11" s="10" t="s">
        <v>90</v>
      </c>
      <c r="D11" s="10" t="s">
        <v>91</v>
      </c>
      <c r="E11" s="21">
        <v>0.3625</v>
      </c>
      <c r="F11" s="10" t="str">
        <f>IF(D11&lt;&gt;"IST","IST","")</f>
        <v>IST</v>
      </c>
      <c r="G11" s="22">
        <v>0.4263888888888889</v>
      </c>
      <c r="H11" s="14">
        <f t="shared" si="1"/>
        <v>0.06388888889</v>
      </c>
      <c r="I11" s="14">
        <f t="shared" si="2"/>
        <v>0.06388888889</v>
      </c>
      <c r="J11" s="17" t="str">
        <f t="shared" si="3"/>
        <v>1</v>
      </c>
      <c r="K11" s="17" t="str">
        <f t="shared" si="4"/>
        <v/>
      </c>
      <c r="L11" s="17" t="str">
        <f t="shared" si="5"/>
        <v/>
      </c>
      <c r="M11" s="14">
        <f t="shared" si="6"/>
        <v>0.06388888889</v>
      </c>
      <c r="N11" s="14">
        <f t="shared" si="7"/>
        <v>0.06388888889</v>
      </c>
      <c r="O11" s="17" t="str">
        <f t="shared" si="8"/>
        <v/>
      </c>
      <c r="P11" s="25"/>
    </row>
    <row r="12">
      <c r="A12" s="24">
        <v>45386.0</v>
      </c>
      <c r="B12" s="20" t="s">
        <v>69</v>
      </c>
      <c r="C12" s="10" t="s">
        <v>92</v>
      </c>
      <c r="D12" s="10" t="s">
        <v>22</v>
      </c>
      <c r="E12" s="21">
        <v>0.34444444444444444</v>
      </c>
      <c r="F12" s="10" t="s">
        <v>93</v>
      </c>
      <c r="G12" s="22">
        <v>0.39305555555555555</v>
      </c>
      <c r="H12" s="14">
        <f t="shared" si="1"/>
        <v>0.04861111111</v>
      </c>
      <c r="I12" s="14">
        <f t="shared" si="2"/>
        <v>0.04861111111</v>
      </c>
      <c r="J12" s="17" t="str">
        <f t="shared" si="3"/>
        <v>1</v>
      </c>
      <c r="K12" s="17" t="str">
        <f t="shared" si="4"/>
        <v/>
      </c>
      <c r="L12" s="17" t="str">
        <f t="shared" si="5"/>
        <v/>
      </c>
      <c r="M12" s="14">
        <f t="shared" si="6"/>
        <v>0.04861111111</v>
      </c>
      <c r="N12" s="14">
        <f t="shared" si="7"/>
        <v>0.04861111111</v>
      </c>
      <c r="O12" s="17" t="str">
        <f t="shared" si="8"/>
        <v/>
      </c>
      <c r="P12" s="25"/>
    </row>
    <row r="13">
      <c r="A13" s="24">
        <v>45386.0</v>
      </c>
      <c r="B13" s="20" t="s">
        <v>69</v>
      </c>
      <c r="C13" s="10" t="s">
        <v>92</v>
      </c>
      <c r="D13" s="10" t="s">
        <v>93</v>
      </c>
      <c r="E13" s="21">
        <v>0.42986111111111114</v>
      </c>
      <c r="F13" s="10" t="str">
        <f>IF(D13&lt;&gt;"IST","IST","")</f>
        <v>IST</v>
      </c>
      <c r="G13" s="22">
        <v>0.48541666666666666</v>
      </c>
      <c r="H13" s="14">
        <f t="shared" si="1"/>
        <v>0.05555555556</v>
      </c>
      <c r="I13" s="14">
        <f t="shared" si="2"/>
        <v>0.05555555556</v>
      </c>
      <c r="J13" s="17" t="str">
        <f t="shared" si="3"/>
        <v>1</v>
      </c>
      <c r="K13" s="17" t="str">
        <f t="shared" si="4"/>
        <v/>
      </c>
      <c r="L13" s="17" t="str">
        <f t="shared" si="5"/>
        <v/>
      </c>
      <c r="M13" s="14">
        <f t="shared" si="6"/>
        <v>0.05555555556</v>
      </c>
      <c r="N13" s="14">
        <f t="shared" si="7"/>
        <v>0.05555555556</v>
      </c>
      <c r="O13" s="17" t="str">
        <f t="shared" si="8"/>
        <v/>
      </c>
      <c r="P13" s="23"/>
    </row>
    <row r="14">
      <c r="A14" s="24">
        <v>45386.0</v>
      </c>
      <c r="B14" s="20" t="s">
        <v>20</v>
      </c>
      <c r="C14" s="10" t="s">
        <v>94</v>
      </c>
      <c r="D14" s="10" t="s">
        <v>22</v>
      </c>
      <c r="E14" s="21">
        <v>0.6368055555555555</v>
      </c>
      <c r="F14" s="10" t="s">
        <v>95</v>
      </c>
      <c r="G14" s="22">
        <v>0.78125</v>
      </c>
      <c r="H14" s="14">
        <f t="shared" si="1"/>
        <v>0.1444444444</v>
      </c>
      <c r="I14" s="14">
        <f t="shared" si="2"/>
        <v>0.1444444444</v>
      </c>
      <c r="J14" s="17" t="str">
        <f t="shared" si="3"/>
        <v/>
      </c>
      <c r="K14" s="17" t="str">
        <f t="shared" si="4"/>
        <v>1</v>
      </c>
      <c r="L14" s="14">
        <f t="shared" si="5"/>
        <v>0.1444444444</v>
      </c>
      <c r="M14" s="14">
        <f t="shared" si="6"/>
        <v>0.1444444444</v>
      </c>
      <c r="N14" s="14">
        <f t="shared" si="7"/>
        <v>0.1444444444</v>
      </c>
      <c r="O14" s="17" t="str">
        <f t="shared" si="8"/>
        <v/>
      </c>
      <c r="P14" s="25"/>
    </row>
    <row r="15">
      <c r="A15" s="24">
        <v>45387.0</v>
      </c>
      <c r="B15" s="20" t="s">
        <v>20</v>
      </c>
      <c r="C15" s="10" t="s">
        <v>96</v>
      </c>
      <c r="D15" s="10" t="s">
        <v>95</v>
      </c>
      <c r="E15" s="21">
        <v>0.5409722222222222</v>
      </c>
      <c r="F15" s="10" t="str">
        <f>IF(D15&lt;&gt;"IST","IST","")</f>
        <v>IST</v>
      </c>
      <c r="G15" s="22">
        <v>0.6736111111111112</v>
      </c>
      <c r="H15" s="14">
        <f t="shared" si="1"/>
        <v>0.1326388889</v>
      </c>
      <c r="I15" s="14">
        <f t="shared" si="2"/>
        <v>0.1326388889</v>
      </c>
      <c r="J15" s="17" t="str">
        <f t="shared" si="3"/>
        <v/>
      </c>
      <c r="K15" s="17" t="str">
        <f t="shared" si="4"/>
        <v>1</v>
      </c>
      <c r="L15" s="14">
        <f t="shared" si="5"/>
        <v>0.1326388889</v>
      </c>
      <c r="M15" s="14">
        <f t="shared" si="6"/>
        <v>0.1326388889</v>
      </c>
      <c r="N15" s="14">
        <f t="shared" si="7"/>
        <v>0.1326388889</v>
      </c>
      <c r="O15" s="17" t="str">
        <f t="shared" si="8"/>
        <v/>
      </c>
      <c r="P15" s="25"/>
    </row>
    <row r="16">
      <c r="A16" s="24">
        <v>45387.0</v>
      </c>
      <c r="B16" s="20" t="s">
        <v>20</v>
      </c>
      <c r="C16" s="10" t="s">
        <v>49</v>
      </c>
      <c r="D16" s="10" t="s">
        <v>22</v>
      </c>
      <c r="E16" s="21">
        <v>0.7777777777777778</v>
      </c>
      <c r="F16" s="10" t="s">
        <v>97</v>
      </c>
      <c r="G16" s="22">
        <v>0.8902777777777777</v>
      </c>
      <c r="H16" s="14">
        <f t="shared" si="1"/>
        <v>0.1125</v>
      </c>
      <c r="I16" s="14">
        <f t="shared" si="2"/>
        <v>0.1125</v>
      </c>
      <c r="J16" s="17" t="str">
        <f t="shared" si="3"/>
        <v/>
      </c>
      <c r="K16" s="17" t="str">
        <f t="shared" si="4"/>
        <v>1</v>
      </c>
      <c r="L16" s="14">
        <f t="shared" si="5"/>
        <v>0.1125</v>
      </c>
      <c r="M16" s="14">
        <f t="shared" si="6"/>
        <v>0.1125</v>
      </c>
      <c r="N16" s="14">
        <f t="shared" si="7"/>
        <v>0.1125</v>
      </c>
      <c r="O16" s="17" t="str">
        <f t="shared" si="8"/>
        <v/>
      </c>
      <c r="P16" s="23"/>
    </row>
    <row r="17">
      <c r="A17" s="19">
        <v>45388.0</v>
      </c>
      <c r="B17" s="20" t="s">
        <v>20</v>
      </c>
      <c r="C17" s="10" t="s">
        <v>98</v>
      </c>
      <c r="D17" s="10" t="s">
        <v>97</v>
      </c>
      <c r="E17" s="26">
        <v>0.54375</v>
      </c>
      <c r="F17" s="10" t="str">
        <f>IF(D17&lt;&gt;"IST","IST","")</f>
        <v>IST</v>
      </c>
      <c r="G17" s="22">
        <v>0.6645833333333333</v>
      </c>
      <c r="H17" s="14">
        <f t="shared" si="1"/>
        <v>0.1208333333</v>
      </c>
      <c r="I17" s="14">
        <f t="shared" si="2"/>
        <v>0.1208333333</v>
      </c>
      <c r="J17" s="17" t="str">
        <f t="shared" si="3"/>
        <v>1</v>
      </c>
      <c r="K17" s="17" t="str">
        <f t="shared" si="4"/>
        <v/>
      </c>
      <c r="L17" s="17" t="str">
        <f t="shared" si="5"/>
        <v/>
      </c>
      <c r="M17" s="14">
        <f t="shared" si="6"/>
        <v>0.1208333333</v>
      </c>
      <c r="N17" s="14">
        <f t="shared" si="7"/>
        <v>0.1208333333</v>
      </c>
      <c r="O17" s="17" t="str">
        <f t="shared" si="8"/>
        <v/>
      </c>
      <c r="P17" s="25"/>
    </row>
    <row r="18">
      <c r="A18" s="24">
        <v>45388.0</v>
      </c>
      <c r="B18" s="20" t="s">
        <v>69</v>
      </c>
      <c r="C18" s="10" t="s">
        <v>99</v>
      </c>
      <c r="D18" s="10" t="s">
        <v>22</v>
      </c>
      <c r="E18" s="27">
        <v>0.7506944444444444</v>
      </c>
      <c r="F18" s="28" t="s">
        <v>100</v>
      </c>
      <c r="G18" s="29">
        <v>0.83125</v>
      </c>
      <c r="H18" s="14">
        <f t="shared" si="1"/>
        <v>0.08055555556</v>
      </c>
      <c r="I18" s="30">
        <f t="shared" si="2"/>
        <v>0.08055555556</v>
      </c>
      <c r="J18" s="31" t="str">
        <f t="shared" si="3"/>
        <v/>
      </c>
      <c r="K18" s="31" t="str">
        <f t="shared" si="4"/>
        <v>1</v>
      </c>
      <c r="L18" s="30">
        <f t="shared" si="5"/>
        <v>0.08055555556</v>
      </c>
      <c r="M18" s="30">
        <f t="shared" si="6"/>
        <v>0.08055555556</v>
      </c>
      <c r="N18" s="30">
        <f t="shared" si="7"/>
        <v>0.08055555556</v>
      </c>
      <c r="O18" s="31" t="str">
        <f t="shared" si="8"/>
        <v/>
      </c>
      <c r="P18" s="23"/>
    </row>
    <row r="19">
      <c r="A19" s="32" t="s">
        <v>23</v>
      </c>
      <c r="B19" s="33"/>
      <c r="C19" s="33"/>
      <c r="D19" s="33"/>
      <c r="E19" s="34"/>
      <c r="F19" s="35" t="s">
        <v>24</v>
      </c>
      <c r="G19" s="36"/>
      <c r="H19" s="37" t="str">
        <f t="array" ref="H19">TEXT(SUM(IFERROR(TIMEVALUE(H3:H18))),"[hh]:mm")</f>
        <v>40:45</v>
      </c>
      <c r="I19" s="38" t="str">
        <f t="array" ref="I19">TEXT(SUM(IFERROR(TIMEVALUE(I3:I18))),"[hh]:mm")</f>
        <v>40:45</v>
      </c>
      <c r="J19" s="39">
        <f t="array" ref="J19">SUM(VALUE(J3:J18))</f>
        <v>9</v>
      </c>
      <c r="K19" s="39">
        <f t="array" ref="K19">SUM(VALUE(K3:K18))</f>
        <v>7</v>
      </c>
      <c r="L19" s="38" t="str">
        <f t="array" ref="L19">TEXT(SUM(IFERROR(TIMEVALUE(L3:L18))),"[hh]:mm")</f>
        <v>20:13</v>
      </c>
      <c r="M19" s="38" t="str">
        <f t="array" ref="M19">TEXT(SUM(IFERROR(TIMEVALUE(M3:M18))),"[hh]:mm")</f>
        <v>40:45</v>
      </c>
      <c r="N19" s="38" t="str">
        <f t="array" ref="N19">TEXT(SUM(IFERROR(TIMEVALUE(N3:N18))),"[hh]:mm")</f>
        <v>33:17</v>
      </c>
      <c r="O19" s="38" t="str">
        <f t="array" ref="O19">TEXT(SUM(IFERROR(TIMEVALUE(O3:O18))),"[hh]:mm")</f>
        <v>07:28</v>
      </c>
      <c r="P19" s="25"/>
    </row>
    <row r="20">
      <c r="A20" s="41"/>
      <c r="E20" s="42"/>
      <c r="F20" s="43" t="s">
        <v>25</v>
      </c>
      <c r="G20" s="4"/>
      <c r="H20" s="44" t="str">
        <f>Sayfa3!H21</f>
        <v>4502:39</v>
      </c>
      <c r="I20" s="44" t="str">
        <f>Sayfa3!I21</f>
        <v>4723:48</v>
      </c>
      <c r="J20" s="45">
        <f>Sayfa3!J21</f>
        <v>1463</v>
      </c>
      <c r="K20" s="45">
        <f>Sayfa3!K21</f>
        <v>777</v>
      </c>
      <c r="L20" s="44" t="str">
        <f>Sayfa3!L21</f>
        <v>1886:27</v>
      </c>
      <c r="M20" s="44" t="str">
        <f>Sayfa3!M21</f>
        <v>4568:33</v>
      </c>
      <c r="N20" s="44" t="str">
        <f>Sayfa3!N21</f>
        <v>2187:54</v>
      </c>
      <c r="O20" s="44" t="str">
        <f>Sayfa3!O21</f>
        <v>2313:25</v>
      </c>
      <c r="P20" s="25"/>
    </row>
    <row r="21">
      <c r="A21" s="46"/>
      <c r="B21" s="47"/>
      <c r="C21" s="47"/>
      <c r="D21" s="47"/>
      <c r="E21" s="36"/>
      <c r="F21" s="43" t="s">
        <v>26</v>
      </c>
      <c r="G21" s="4"/>
      <c r="H21" s="48" t="str">
        <f t="shared" ref="H21:I21" si="9">TEXT(H20+H19,"[h]:mm")</f>
        <v>4543:24</v>
      </c>
      <c r="I21" s="48" t="str">
        <f t="shared" si="9"/>
        <v>4764:33</v>
      </c>
      <c r="J21" s="49">
        <f t="shared" ref="J21:K21" si="10">SUM(J19:J20)</f>
        <v>1472</v>
      </c>
      <c r="K21" s="49">
        <f t="shared" si="10"/>
        <v>784</v>
      </c>
      <c r="L21" s="48" t="str">
        <f t="shared" ref="L21:O21" si="11">TEXT(L20+L19,"[h]:mm")</f>
        <v>1906:40</v>
      </c>
      <c r="M21" s="48" t="str">
        <f t="shared" si="11"/>
        <v>4609:18</v>
      </c>
      <c r="N21" s="48" t="str">
        <f t="shared" si="11"/>
        <v>2221:11</v>
      </c>
      <c r="O21" s="48" t="str">
        <f t="shared" si="11"/>
        <v>2320:53</v>
      </c>
      <c r="P21" s="50"/>
    </row>
    <row r="22">
      <c r="M22" s="55"/>
    </row>
  </sheetData>
  <mergeCells count="14">
    <mergeCell ref="L1:M1"/>
    <mergeCell ref="N1:O1"/>
    <mergeCell ref="P1:P2"/>
    <mergeCell ref="A19:E21"/>
    <mergeCell ref="F19:G19"/>
    <mergeCell ref="F20:G20"/>
    <mergeCell ref="F21:G21"/>
    <mergeCell ref="A1:A2"/>
    <mergeCell ref="B1:C1"/>
    <mergeCell ref="D1:E1"/>
    <mergeCell ref="F1:G1"/>
    <mergeCell ref="H1:H2"/>
    <mergeCell ref="I1:I2"/>
    <mergeCell ref="J1:K1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5"/>
    <col customWidth="1" min="2" max="2" width="5.88"/>
    <col customWidth="1" min="3" max="3" width="10.5"/>
    <col customWidth="1" min="4" max="7" width="7.38"/>
    <col customWidth="1" min="8" max="9" width="8.5"/>
    <col customWidth="1" min="10" max="10" width="5.75"/>
    <col customWidth="1" min="11" max="11" width="6.5"/>
    <col customWidth="1" min="12" max="12" width="9.38"/>
    <col customWidth="1" min="13" max="13" width="11.5"/>
    <col customWidth="1" min="14" max="14" width="9.0"/>
    <col customWidth="1" min="15" max="15" width="8.63"/>
    <col customWidth="1" min="16" max="16" width="5.75"/>
  </cols>
  <sheetData>
    <row r="1">
      <c r="A1" s="2" t="s">
        <v>2</v>
      </c>
      <c r="B1" s="3" t="s">
        <v>3</v>
      </c>
      <c r="C1" s="4"/>
      <c r="D1" s="3" t="s">
        <v>4</v>
      </c>
      <c r="E1" s="4"/>
      <c r="F1" s="3" t="s">
        <v>5</v>
      </c>
      <c r="G1" s="4"/>
      <c r="H1" s="5" t="s">
        <v>6</v>
      </c>
      <c r="I1" s="2" t="s">
        <v>7</v>
      </c>
      <c r="J1" s="3" t="s">
        <v>8</v>
      </c>
      <c r="K1" s="4"/>
      <c r="L1" s="3" t="s">
        <v>9</v>
      </c>
      <c r="M1" s="4"/>
      <c r="N1" s="3" t="s">
        <v>10</v>
      </c>
      <c r="O1" s="4"/>
      <c r="P1" s="2" t="s">
        <v>11</v>
      </c>
    </row>
    <row r="2">
      <c r="A2" s="6"/>
      <c r="B2" s="2" t="s">
        <v>12</v>
      </c>
      <c r="C2" s="7" t="s">
        <v>13</v>
      </c>
      <c r="D2" s="2" t="s">
        <v>14</v>
      </c>
      <c r="E2" s="2" t="s">
        <v>15</v>
      </c>
      <c r="F2" s="7" t="s">
        <v>14</v>
      </c>
      <c r="G2" s="2" t="s">
        <v>15</v>
      </c>
      <c r="H2" s="6"/>
      <c r="I2" s="6"/>
      <c r="J2" s="2" t="s">
        <v>16</v>
      </c>
      <c r="K2" s="2" t="s">
        <v>17</v>
      </c>
      <c r="L2" s="2" t="s">
        <v>17</v>
      </c>
      <c r="M2" s="2" t="s">
        <v>18</v>
      </c>
      <c r="N2" s="2" t="s">
        <v>11</v>
      </c>
      <c r="O2" s="2" t="s">
        <v>19</v>
      </c>
      <c r="P2" s="6"/>
    </row>
    <row r="3">
      <c r="A3" s="8">
        <v>45388.0</v>
      </c>
      <c r="B3" s="9" t="s">
        <v>69</v>
      </c>
      <c r="C3" s="10" t="s">
        <v>99</v>
      </c>
      <c r="D3" s="11" t="s">
        <v>100</v>
      </c>
      <c r="E3" s="12">
        <v>0.8631944444444445</v>
      </c>
      <c r="F3" s="10" t="str">
        <f>IF(D3&lt;&gt;"IST","IST","")</f>
        <v>IST</v>
      </c>
      <c r="G3" s="13">
        <v>0.94375</v>
      </c>
      <c r="H3" s="14">
        <f t="shared" ref="H3:H18" si="1">I3</f>
        <v>0.08055555556</v>
      </c>
      <c r="I3" s="15">
        <f t="shared" ref="I3:I18" si="2">G3-E3</f>
        <v>0.08055555556</v>
      </c>
      <c r="J3" s="16" t="str">
        <f t="shared" ref="J3:J18" si="3">IF(K3&lt;&gt;"1","1","")</f>
        <v/>
      </c>
      <c r="K3" s="16" t="str">
        <f t="shared" ref="K3:K18" si="4">IF(OR(HOUR(G3)&gt;=16,HOUR(G3)&lt;4),"1","")</f>
        <v>1</v>
      </c>
      <c r="L3" s="15">
        <f t="shared" ref="L3:L18" si="5">IF(K3="1",I3,"")</f>
        <v>0.08055555556</v>
      </c>
      <c r="M3" s="15">
        <f t="shared" ref="M3:M18" si="6">I3</f>
        <v>0.08055555556</v>
      </c>
      <c r="N3" s="15">
        <f t="shared" ref="N3:N18" si="7">IF(P3="",I3,"")</f>
        <v>0.08055555556</v>
      </c>
      <c r="O3" s="16" t="str">
        <f t="shared" ref="O3:O18" si="8">IF(P3&lt;&gt;"",I3,"")</f>
        <v/>
      </c>
      <c r="P3" s="18"/>
    </row>
    <row r="4">
      <c r="A4" s="19">
        <v>45391.0</v>
      </c>
      <c r="B4" s="20" t="s">
        <v>20</v>
      </c>
      <c r="C4" s="10" t="s">
        <v>88</v>
      </c>
      <c r="D4" s="10" t="s">
        <v>22</v>
      </c>
      <c r="E4" s="21">
        <v>0.2743055555555556</v>
      </c>
      <c r="F4" s="10" t="s">
        <v>89</v>
      </c>
      <c r="G4" s="22">
        <v>0.4284722222222222</v>
      </c>
      <c r="H4" s="14">
        <f t="shared" si="1"/>
        <v>0.1541666667</v>
      </c>
      <c r="I4" s="14">
        <f t="shared" si="2"/>
        <v>0.1541666667</v>
      </c>
      <c r="J4" s="17" t="str">
        <f t="shared" si="3"/>
        <v>1</v>
      </c>
      <c r="K4" s="17" t="str">
        <f t="shared" si="4"/>
        <v/>
      </c>
      <c r="L4" s="17" t="str">
        <f t="shared" si="5"/>
        <v/>
      </c>
      <c r="M4" s="14">
        <f t="shared" si="6"/>
        <v>0.1541666667</v>
      </c>
      <c r="N4" s="17" t="str">
        <f t="shared" si="7"/>
        <v/>
      </c>
      <c r="O4" s="14">
        <f t="shared" si="8"/>
        <v>0.1541666667</v>
      </c>
      <c r="P4" s="23">
        <v>0.0</v>
      </c>
    </row>
    <row r="5">
      <c r="A5" s="19">
        <v>45391.0</v>
      </c>
      <c r="B5" s="20" t="s">
        <v>20</v>
      </c>
      <c r="C5" s="10" t="s">
        <v>88</v>
      </c>
      <c r="D5" s="10" t="s">
        <v>89</v>
      </c>
      <c r="E5" s="21">
        <v>0.5</v>
      </c>
      <c r="F5" s="10" t="str">
        <f>IF(D5&lt;&gt;"IST","IST","")</f>
        <v>IST</v>
      </c>
      <c r="G5" s="22">
        <v>0.6645833333333333</v>
      </c>
      <c r="H5" s="14">
        <f t="shared" si="1"/>
        <v>0.1645833333</v>
      </c>
      <c r="I5" s="14">
        <f t="shared" si="2"/>
        <v>0.1645833333</v>
      </c>
      <c r="J5" s="17" t="str">
        <f t="shared" si="3"/>
        <v>1</v>
      </c>
      <c r="K5" s="17" t="str">
        <f t="shared" si="4"/>
        <v/>
      </c>
      <c r="L5" s="17" t="str">
        <f t="shared" si="5"/>
        <v/>
      </c>
      <c r="M5" s="14">
        <f t="shared" si="6"/>
        <v>0.1645833333</v>
      </c>
      <c r="N5" s="17" t="str">
        <f t="shared" si="7"/>
        <v/>
      </c>
      <c r="O5" s="14">
        <f t="shared" si="8"/>
        <v>0.1645833333</v>
      </c>
      <c r="P5" s="23">
        <v>0.0</v>
      </c>
    </row>
    <row r="6">
      <c r="A6" s="19">
        <v>45397.0</v>
      </c>
      <c r="B6" s="20" t="s">
        <v>20</v>
      </c>
      <c r="C6" s="10" t="s">
        <v>63</v>
      </c>
      <c r="D6" s="10" t="s">
        <v>22</v>
      </c>
      <c r="E6" s="21">
        <v>0.21597222222222223</v>
      </c>
      <c r="F6" s="10" t="s">
        <v>58</v>
      </c>
      <c r="G6" s="22">
        <v>0.3638888888888889</v>
      </c>
      <c r="H6" s="14">
        <f t="shared" si="1"/>
        <v>0.1479166667</v>
      </c>
      <c r="I6" s="14">
        <f t="shared" si="2"/>
        <v>0.1479166667</v>
      </c>
      <c r="J6" s="17" t="str">
        <f t="shared" si="3"/>
        <v>1</v>
      </c>
      <c r="K6" s="17" t="str">
        <f t="shared" si="4"/>
        <v/>
      </c>
      <c r="L6" s="17" t="str">
        <f t="shared" si="5"/>
        <v/>
      </c>
      <c r="M6" s="14">
        <f t="shared" si="6"/>
        <v>0.1479166667</v>
      </c>
      <c r="N6" s="14">
        <f t="shared" si="7"/>
        <v>0.1479166667</v>
      </c>
      <c r="O6" s="17" t="str">
        <f t="shared" si="8"/>
        <v/>
      </c>
      <c r="P6" s="23"/>
    </row>
    <row r="7">
      <c r="A7" s="19">
        <v>45397.0</v>
      </c>
      <c r="B7" s="20" t="s">
        <v>20</v>
      </c>
      <c r="C7" s="10" t="s">
        <v>63</v>
      </c>
      <c r="D7" s="10" t="s">
        <v>58</v>
      </c>
      <c r="E7" s="21">
        <v>0.4131944444444444</v>
      </c>
      <c r="F7" s="10" t="str">
        <f>IF(D7&lt;&gt;"IST","IST","")</f>
        <v>IST</v>
      </c>
      <c r="G7" s="22">
        <v>0.5583333333333333</v>
      </c>
      <c r="H7" s="14">
        <f t="shared" si="1"/>
        <v>0.1451388889</v>
      </c>
      <c r="I7" s="14">
        <f t="shared" si="2"/>
        <v>0.1451388889</v>
      </c>
      <c r="J7" s="17" t="str">
        <f t="shared" si="3"/>
        <v>1</v>
      </c>
      <c r="K7" s="17" t="str">
        <f t="shared" si="4"/>
        <v/>
      </c>
      <c r="L7" s="17" t="str">
        <f t="shared" si="5"/>
        <v/>
      </c>
      <c r="M7" s="14">
        <f t="shared" si="6"/>
        <v>0.1451388889</v>
      </c>
      <c r="N7" s="14">
        <f t="shared" si="7"/>
        <v>0.1451388889</v>
      </c>
      <c r="O7" s="17" t="str">
        <f t="shared" si="8"/>
        <v/>
      </c>
      <c r="P7" s="23"/>
    </row>
    <row r="8">
      <c r="A8" s="24">
        <v>45398.0</v>
      </c>
      <c r="B8" s="20" t="s">
        <v>20</v>
      </c>
      <c r="C8" s="10" t="s">
        <v>101</v>
      </c>
      <c r="D8" s="10" t="s">
        <v>22</v>
      </c>
      <c r="E8" s="21">
        <v>0.7465277777777778</v>
      </c>
      <c r="F8" s="10" t="s">
        <v>102</v>
      </c>
      <c r="G8" s="22">
        <v>0.8194444444444444</v>
      </c>
      <c r="H8" s="14">
        <f t="shared" si="1"/>
        <v>0.07291666667</v>
      </c>
      <c r="I8" s="14">
        <f t="shared" si="2"/>
        <v>0.07291666667</v>
      </c>
      <c r="J8" s="17" t="str">
        <f t="shared" si="3"/>
        <v/>
      </c>
      <c r="K8" s="17" t="str">
        <f t="shared" si="4"/>
        <v>1</v>
      </c>
      <c r="L8" s="14">
        <f t="shared" si="5"/>
        <v>0.07291666667</v>
      </c>
      <c r="M8" s="14">
        <f t="shared" si="6"/>
        <v>0.07291666667</v>
      </c>
      <c r="N8" s="14">
        <f t="shared" si="7"/>
        <v>0.07291666667</v>
      </c>
      <c r="O8" s="17" t="str">
        <f t="shared" si="8"/>
        <v/>
      </c>
      <c r="P8" s="23"/>
    </row>
    <row r="9">
      <c r="A9" s="24">
        <v>45398.0</v>
      </c>
      <c r="B9" s="20" t="s">
        <v>20</v>
      </c>
      <c r="C9" s="10" t="s">
        <v>101</v>
      </c>
      <c r="D9" s="10" t="s">
        <v>102</v>
      </c>
      <c r="E9" s="21">
        <v>0.8604166666666667</v>
      </c>
      <c r="F9" s="10" t="str">
        <f>IF(D9&lt;&gt;"IST","IST","")</f>
        <v>IST</v>
      </c>
      <c r="G9" s="22">
        <v>0.9444444444444444</v>
      </c>
      <c r="H9" s="14">
        <f t="shared" si="1"/>
        <v>0.08402777778</v>
      </c>
      <c r="I9" s="14">
        <f t="shared" si="2"/>
        <v>0.08402777778</v>
      </c>
      <c r="J9" s="17" t="str">
        <f t="shared" si="3"/>
        <v/>
      </c>
      <c r="K9" s="17" t="str">
        <f t="shared" si="4"/>
        <v>1</v>
      </c>
      <c r="L9" s="14">
        <f t="shared" si="5"/>
        <v>0.08402777778</v>
      </c>
      <c r="M9" s="14">
        <f t="shared" si="6"/>
        <v>0.08402777778</v>
      </c>
      <c r="N9" s="14">
        <f t="shared" si="7"/>
        <v>0.08402777778</v>
      </c>
      <c r="O9" s="17" t="str">
        <f t="shared" si="8"/>
        <v/>
      </c>
      <c r="P9" s="23"/>
    </row>
    <row r="10">
      <c r="A10" s="24">
        <v>45399.0</v>
      </c>
      <c r="B10" s="20" t="s">
        <v>20</v>
      </c>
      <c r="C10" s="10" t="s">
        <v>79</v>
      </c>
      <c r="D10" s="10" t="s">
        <v>22</v>
      </c>
      <c r="E10" s="21">
        <v>0.8861111111111111</v>
      </c>
      <c r="F10" s="10" t="s">
        <v>57</v>
      </c>
      <c r="G10" s="22">
        <v>0.9569444444444445</v>
      </c>
      <c r="H10" s="14">
        <f t="shared" si="1"/>
        <v>0.07083333333</v>
      </c>
      <c r="I10" s="14">
        <f t="shared" si="2"/>
        <v>0.07083333333</v>
      </c>
      <c r="J10" s="17" t="str">
        <f t="shared" si="3"/>
        <v/>
      </c>
      <c r="K10" s="17" t="str">
        <f t="shared" si="4"/>
        <v>1</v>
      </c>
      <c r="L10" s="14">
        <f t="shared" si="5"/>
        <v>0.07083333333</v>
      </c>
      <c r="M10" s="14">
        <f t="shared" si="6"/>
        <v>0.07083333333</v>
      </c>
      <c r="N10" s="14">
        <f t="shared" si="7"/>
        <v>0.07083333333</v>
      </c>
      <c r="O10" s="17" t="str">
        <f t="shared" si="8"/>
        <v/>
      </c>
      <c r="P10" s="23"/>
    </row>
    <row r="11">
      <c r="A11" s="24">
        <v>45400.0</v>
      </c>
      <c r="B11" s="20" t="s">
        <v>20</v>
      </c>
      <c r="C11" s="10" t="s">
        <v>103</v>
      </c>
      <c r="D11" s="10" t="s">
        <v>57</v>
      </c>
      <c r="E11" s="21">
        <v>0.05138888888888889</v>
      </c>
      <c r="F11" s="10" t="s">
        <v>42</v>
      </c>
      <c r="G11" s="22">
        <v>0.13125</v>
      </c>
      <c r="H11" s="14">
        <f t="shared" si="1"/>
        <v>0.07986111111</v>
      </c>
      <c r="I11" s="14">
        <f t="shared" si="2"/>
        <v>0.07986111111</v>
      </c>
      <c r="J11" s="17" t="str">
        <f t="shared" si="3"/>
        <v/>
      </c>
      <c r="K11" s="17" t="str">
        <f t="shared" si="4"/>
        <v>1</v>
      </c>
      <c r="L11" s="14">
        <f t="shared" si="5"/>
        <v>0.07986111111</v>
      </c>
      <c r="M11" s="14">
        <f t="shared" si="6"/>
        <v>0.07986111111</v>
      </c>
      <c r="N11" s="14">
        <f t="shared" si="7"/>
        <v>0.07986111111</v>
      </c>
      <c r="O11" s="17" t="str">
        <f t="shared" si="8"/>
        <v/>
      </c>
      <c r="P11" s="25"/>
    </row>
    <row r="12">
      <c r="A12" s="24">
        <v>45403.0</v>
      </c>
      <c r="B12" s="20" t="s">
        <v>20</v>
      </c>
      <c r="C12" s="10" t="s">
        <v>104</v>
      </c>
      <c r="D12" s="10" t="s">
        <v>22</v>
      </c>
      <c r="E12" s="21">
        <v>0.7743055555555556</v>
      </c>
      <c r="F12" s="10" t="s">
        <v>58</v>
      </c>
      <c r="G12" s="22">
        <v>0.9340277777777778</v>
      </c>
      <c r="H12" s="14">
        <f t="shared" si="1"/>
        <v>0.1597222222</v>
      </c>
      <c r="I12" s="14">
        <f t="shared" si="2"/>
        <v>0.1597222222</v>
      </c>
      <c r="J12" s="17" t="str">
        <f t="shared" si="3"/>
        <v/>
      </c>
      <c r="K12" s="17" t="str">
        <f t="shared" si="4"/>
        <v>1</v>
      </c>
      <c r="L12" s="14">
        <f t="shared" si="5"/>
        <v>0.1597222222</v>
      </c>
      <c r="M12" s="14">
        <f t="shared" si="6"/>
        <v>0.1597222222</v>
      </c>
      <c r="N12" s="14">
        <f t="shared" si="7"/>
        <v>0.1597222222</v>
      </c>
      <c r="O12" s="17" t="str">
        <f t="shared" si="8"/>
        <v/>
      </c>
      <c r="P12" s="25"/>
    </row>
    <row r="13">
      <c r="A13" s="24">
        <v>45403.0</v>
      </c>
      <c r="B13" s="20" t="s">
        <v>20</v>
      </c>
      <c r="C13" s="10" t="s">
        <v>104</v>
      </c>
      <c r="D13" s="10" t="s">
        <v>58</v>
      </c>
      <c r="E13" s="21">
        <v>0.9902777777777778</v>
      </c>
      <c r="F13" s="10" t="str">
        <f>IF(D13&lt;&gt;"IST","IST","")</f>
        <v>IST</v>
      </c>
      <c r="G13" s="22">
        <v>0.11666666666666667</v>
      </c>
      <c r="H13" s="14">
        <f t="shared" si="1"/>
        <v>-0.8736111111</v>
      </c>
      <c r="I13" s="14">
        <f t="shared" si="2"/>
        <v>-0.8736111111</v>
      </c>
      <c r="J13" s="17" t="str">
        <f t="shared" si="3"/>
        <v/>
      </c>
      <c r="K13" s="17" t="str">
        <f t="shared" si="4"/>
        <v>1</v>
      </c>
      <c r="L13" s="14">
        <f t="shared" si="5"/>
        <v>-0.8736111111</v>
      </c>
      <c r="M13" s="14">
        <f t="shared" si="6"/>
        <v>-0.8736111111</v>
      </c>
      <c r="N13" s="14">
        <f t="shared" si="7"/>
        <v>-0.8736111111</v>
      </c>
      <c r="O13" s="17" t="str">
        <f t="shared" si="8"/>
        <v/>
      </c>
      <c r="P13" s="23"/>
    </row>
    <row r="14">
      <c r="A14" s="24">
        <v>45405.0</v>
      </c>
      <c r="B14" s="20" t="s">
        <v>20</v>
      </c>
      <c r="C14" s="10" t="s">
        <v>105</v>
      </c>
      <c r="D14" s="10" t="s">
        <v>22</v>
      </c>
      <c r="E14" s="21">
        <v>0.725</v>
      </c>
      <c r="F14" s="10" t="s">
        <v>106</v>
      </c>
      <c r="G14" s="22">
        <v>0.8770833333333333</v>
      </c>
      <c r="H14" s="14">
        <f t="shared" si="1"/>
        <v>0.1520833333</v>
      </c>
      <c r="I14" s="14">
        <f t="shared" si="2"/>
        <v>0.1520833333</v>
      </c>
      <c r="J14" s="17" t="str">
        <f t="shared" si="3"/>
        <v/>
      </c>
      <c r="K14" s="17" t="str">
        <f t="shared" si="4"/>
        <v>1</v>
      </c>
      <c r="L14" s="14">
        <f t="shared" si="5"/>
        <v>0.1520833333</v>
      </c>
      <c r="M14" s="14">
        <f t="shared" si="6"/>
        <v>0.1520833333</v>
      </c>
      <c r="N14" s="17" t="str">
        <f t="shared" si="7"/>
        <v/>
      </c>
      <c r="O14" s="14">
        <f t="shared" si="8"/>
        <v>0.1520833333</v>
      </c>
      <c r="P14" s="23">
        <v>0.0</v>
      </c>
    </row>
    <row r="15">
      <c r="A15" s="24">
        <v>45405.0</v>
      </c>
      <c r="B15" s="20" t="s">
        <v>20</v>
      </c>
      <c r="C15" s="10" t="s">
        <v>105</v>
      </c>
      <c r="D15" s="10" t="s">
        <v>106</v>
      </c>
      <c r="E15" s="21">
        <v>0.9215277777777777</v>
      </c>
      <c r="F15" s="10" t="str">
        <f>IF(D15&lt;&gt;"IST","IST","")</f>
        <v>IST</v>
      </c>
      <c r="G15" s="22">
        <v>0.09861111111111111</v>
      </c>
      <c r="H15" s="14">
        <f t="shared" si="1"/>
        <v>-0.8229166667</v>
      </c>
      <c r="I15" s="14">
        <f t="shared" si="2"/>
        <v>-0.8229166667</v>
      </c>
      <c r="J15" s="17" t="str">
        <f t="shared" si="3"/>
        <v/>
      </c>
      <c r="K15" s="17" t="str">
        <f t="shared" si="4"/>
        <v>1</v>
      </c>
      <c r="L15" s="14">
        <f t="shared" si="5"/>
        <v>-0.8229166667</v>
      </c>
      <c r="M15" s="14">
        <f t="shared" si="6"/>
        <v>-0.8229166667</v>
      </c>
      <c r="N15" s="14">
        <f t="shared" si="7"/>
        <v>-0.8229166667</v>
      </c>
      <c r="O15" s="17" t="str">
        <f t="shared" si="8"/>
        <v/>
      </c>
      <c r="P15" s="25"/>
    </row>
    <row r="16">
      <c r="A16" s="24">
        <v>45407.0</v>
      </c>
      <c r="B16" s="20" t="s">
        <v>20</v>
      </c>
      <c r="C16" s="10" t="s">
        <v>107</v>
      </c>
      <c r="D16" s="10" t="s">
        <v>22</v>
      </c>
      <c r="E16" s="21">
        <v>0.9173611111111111</v>
      </c>
      <c r="F16" s="10" t="s">
        <v>108</v>
      </c>
      <c r="G16" s="22">
        <v>0.05138888888888889</v>
      </c>
      <c r="H16" s="14">
        <f t="shared" si="1"/>
        <v>-0.8659722222</v>
      </c>
      <c r="I16" s="14">
        <f t="shared" si="2"/>
        <v>-0.8659722222</v>
      </c>
      <c r="J16" s="17" t="str">
        <f t="shared" si="3"/>
        <v/>
      </c>
      <c r="K16" s="17" t="str">
        <f t="shared" si="4"/>
        <v>1</v>
      </c>
      <c r="L16" s="14">
        <f t="shared" si="5"/>
        <v>-0.8659722222</v>
      </c>
      <c r="M16" s="14">
        <f t="shared" si="6"/>
        <v>-0.8659722222</v>
      </c>
      <c r="N16" s="14">
        <f t="shared" si="7"/>
        <v>-0.8659722222</v>
      </c>
      <c r="O16" s="17" t="str">
        <f t="shared" si="8"/>
        <v/>
      </c>
      <c r="P16" s="23"/>
    </row>
    <row r="17">
      <c r="A17" s="19">
        <v>45408.0</v>
      </c>
      <c r="B17" s="20" t="s">
        <v>20</v>
      </c>
      <c r="C17" s="10" t="s">
        <v>107</v>
      </c>
      <c r="D17" s="10" t="s">
        <v>108</v>
      </c>
      <c r="E17" s="26">
        <v>0.10625</v>
      </c>
      <c r="F17" s="10" t="str">
        <f>IF(D17&lt;&gt;"IST","IST","")</f>
        <v>IST</v>
      </c>
      <c r="G17" s="22">
        <v>0.27291666666666664</v>
      </c>
      <c r="H17" s="14">
        <f t="shared" si="1"/>
        <v>0.1666666667</v>
      </c>
      <c r="I17" s="14">
        <f t="shared" si="2"/>
        <v>0.1666666667</v>
      </c>
      <c r="J17" s="17" t="str">
        <f t="shared" si="3"/>
        <v>1</v>
      </c>
      <c r="K17" s="17" t="str">
        <f t="shared" si="4"/>
        <v/>
      </c>
      <c r="L17" s="17" t="str">
        <f t="shared" si="5"/>
        <v/>
      </c>
      <c r="M17" s="14">
        <f t="shared" si="6"/>
        <v>0.1666666667</v>
      </c>
      <c r="N17" s="14">
        <f t="shared" si="7"/>
        <v>0.1666666667</v>
      </c>
      <c r="O17" s="17" t="str">
        <f t="shared" si="8"/>
        <v/>
      </c>
      <c r="P17" s="25"/>
    </row>
    <row r="18">
      <c r="A18" s="24">
        <v>45411.0</v>
      </c>
      <c r="B18" s="20" t="s">
        <v>69</v>
      </c>
      <c r="C18" s="10" t="s">
        <v>109</v>
      </c>
      <c r="D18" s="10" t="s">
        <v>22</v>
      </c>
      <c r="E18" s="27">
        <v>0.2298611111111111</v>
      </c>
      <c r="F18" s="28" t="s">
        <v>91</v>
      </c>
      <c r="G18" s="29">
        <v>0.29375</v>
      </c>
      <c r="H18" s="14">
        <f t="shared" si="1"/>
        <v>0.06388888889</v>
      </c>
      <c r="I18" s="30">
        <f t="shared" si="2"/>
        <v>0.06388888889</v>
      </c>
      <c r="J18" s="31" t="str">
        <f t="shared" si="3"/>
        <v>1</v>
      </c>
      <c r="K18" s="31" t="str">
        <f t="shared" si="4"/>
        <v/>
      </c>
      <c r="L18" s="31" t="str">
        <f t="shared" si="5"/>
        <v/>
      </c>
      <c r="M18" s="30">
        <f t="shared" si="6"/>
        <v>0.06388888889</v>
      </c>
      <c r="N18" s="30">
        <f t="shared" si="7"/>
        <v>0.06388888889</v>
      </c>
      <c r="O18" s="31" t="str">
        <f t="shared" si="8"/>
        <v/>
      </c>
      <c r="P18" s="23"/>
    </row>
    <row r="19">
      <c r="A19" s="32" t="s">
        <v>23</v>
      </c>
      <c r="B19" s="33"/>
      <c r="C19" s="33"/>
      <c r="D19" s="33"/>
      <c r="E19" s="34"/>
      <c r="F19" s="35" t="s">
        <v>24</v>
      </c>
      <c r="G19" s="36"/>
      <c r="H19" s="37" t="str">
        <f t="array" ref="H19">TEXT(SUM(IFERROR(TIMEVALUE(H3:H18))),"[hh]:mm")</f>
        <v>47:31</v>
      </c>
      <c r="I19" s="38" t="str">
        <f t="array" ref="I19">TEXT(SUM(IFERROR(TIMEVALUE(I3:I18))),"[hh]:mm")</f>
        <v>47:31</v>
      </c>
      <c r="J19" s="39">
        <f t="array" ref="J19">SUM(VALUE(J3:J18))</f>
        <v>6</v>
      </c>
      <c r="K19" s="39">
        <f t="array" ref="K19">SUM(VALUE(K3:K18))</f>
        <v>10</v>
      </c>
      <c r="L19" s="38" t="str">
        <f t="array" ref="L19">TEXT(SUM(IFERROR(TIMEVALUE(L3:L18))),"[hh]:mm")</f>
        <v>27:18</v>
      </c>
      <c r="M19" s="38" t="str">
        <f t="array" ref="M19">TEXT(SUM(IFERROR(TIMEVALUE(M3:M18))),"[hh]:mm")</f>
        <v>47:31</v>
      </c>
      <c r="N19" s="38" t="str">
        <f t="array" ref="N19">TEXT(SUM(IFERROR(TIMEVALUE(N3:N18))),"[hh]:mm")</f>
        <v>36:13</v>
      </c>
      <c r="O19" s="38" t="str">
        <f t="array" ref="O19">TEXT(SUM(IFERROR(TIMEVALUE(O3:O18))),"[hh]:mm")</f>
        <v>11:18</v>
      </c>
      <c r="P19" s="25"/>
    </row>
    <row r="20">
      <c r="A20" s="41"/>
      <c r="E20" s="42"/>
      <c r="F20" s="43" t="s">
        <v>25</v>
      </c>
      <c r="G20" s="4"/>
      <c r="H20" s="44" t="str">
        <f>INDIRECT(D22&amp; "!H21")</f>
        <v>4543:24</v>
      </c>
      <c r="I20" s="44" t="str">
        <f>INDIRECT(D22&amp; "!I21")</f>
        <v>4764:33</v>
      </c>
      <c r="J20" s="45">
        <f>INDIRECT(D22&amp; "!J21")</f>
        <v>1472</v>
      </c>
      <c r="K20" s="45">
        <f>INDIRECT(D22&amp; "!k21")</f>
        <v>784</v>
      </c>
      <c r="L20" s="44" t="str">
        <f>INDIRECT(D22&amp; "!l21")</f>
        <v>1906:40</v>
      </c>
      <c r="M20" s="44" t="str">
        <f>INDIRECT(D22&amp; "!m21")</f>
        <v>4609:18</v>
      </c>
      <c r="N20" s="44" t="str">
        <f>INDIRECT(D22&amp; "!n21")</f>
        <v>2221:11</v>
      </c>
      <c r="O20" s="44" t="str">
        <f>INDIRECT(D22&amp; "!o21")</f>
        <v>2320:53</v>
      </c>
      <c r="P20" s="25"/>
    </row>
    <row r="21">
      <c r="A21" s="46"/>
      <c r="B21" s="47"/>
      <c r="C21" s="47"/>
      <c r="D21" s="47"/>
      <c r="E21" s="36"/>
      <c r="F21" s="43" t="s">
        <v>26</v>
      </c>
      <c r="G21" s="4"/>
      <c r="H21" s="48" t="str">
        <f t="shared" ref="H21:I21" si="9">TEXT(H20+H19,"[h]:mm")</f>
        <v>4590:55</v>
      </c>
      <c r="I21" s="48" t="str">
        <f t="shared" si="9"/>
        <v>4812:04</v>
      </c>
      <c r="J21" s="49">
        <f t="shared" ref="J21:K21" si="10">SUM(J19:J20)</f>
        <v>1478</v>
      </c>
      <c r="K21" s="49">
        <f t="shared" si="10"/>
        <v>794</v>
      </c>
      <c r="L21" s="48" t="str">
        <f t="shared" ref="L21:O21" si="11">TEXT(L20+L19,"[h]:mm")</f>
        <v>1933:58</v>
      </c>
      <c r="M21" s="48" t="str">
        <f t="shared" si="11"/>
        <v>4656:49</v>
      </c>
      <c r="N21" s="48" t="str">
        <f t="shared" si="11"/>
        <v>2257:24</v>
      </c>
      <c r="O21" s="48" t="str">
        <f t="shared" si="11"/>
        <v>2332:11</v>
      </c>
      <c r="P21" s="50"/>
    </row>
    <row r="22">
      <c r="A22" s="51" t="s">
        <v>27</v>
      </c>
      <c r="B22" s="52"/>
      <c r="C22" s="4"/>
      <c r="D22" s="53" t="s">
        <v>28</v>
      </c>
      <c r="E22" s="54"/>
      <c r="M22" s="55"/>
    </row>
  </sheetData>
  <mergeCells count="15">
    <mergeCell ref="L1:M1"/>
    <mergeCell ref="N1:O1"/>
    <mergeCell ref="P1:P2"/>
    <mergeCell ref="A19:E21"/>
    <mergeCell ref="F19:G19"/>
    <mergeCell ref="F20:G20"/>
    <mergeCell ref="F21:G21"/>
    <mergeCell ref="A22:C22"/>
    <mergeCell ref="A1:A2"/>
    <mergeCell ref="B1:C1"/>
    <mergeCell ref="D1:E1"/>
    <mergeCell ref="F1:G1"/>
    <mergeCell ref="H1:H2"/>
    <mergeCell ref="I1:I2"/>
    <mergeCell ref="J1:K1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5"/>
    <col customWidth="1" min="2" max="2" width="5.88"/>
    <col customWidth="1" min="3" max="3" width="9.75"/>
    <col customWidth="1" min="4" max="7" width="7.38"/>
    <col customWidth="1" min="8" max="9" width="8.5"/>
    <col customWidth="1" min="10" max="10" width="5.75"/>
    <col customWidth="1" min="11" max="11" width="6.5"/>
    <col customWidth="1" min="12" max="12" width="9.38"/>
    <col customWidth="1" min="13" max="13" width="11.5"/>
    <col customWidth="1" min="14" max="14" width="9.0"/>
    <col customWidth="1" min="15" max="15" width="8.63"/>
    <col customWidth="1" min="16" max="16" width="5.75"/>
  </cols>
  <sheetData>
    <row r="1">
      <c r="A1" s="2" t="s">
        <v>2</v>
      </c>
      <c r="B1" s="3" t="s">
        <v>3</v>
      </c>
      <c r="C1" s="4"/>
      <c r="D1" s="3" t="s">
        <v>4</v>
      </c>
      <c r="E1" s="4"/>
      <c r="F1" s="3" t="s">
        <v>5</v>
      </c>
      <c r="G1" s="4"/>
      <c r="H1" s="5" t="s">
        <v>6</v>
      </c>
      <c r="I1" s="2" t="s">
        <v>7</v>
      </c>
      <c r="J1" s="3" t="s">
        <v>8</v>
      </c>
      <c r="K1" s="4"/>
      <c r="L1" s="3" t="s">
        <v>9</v>
      </c>
      <c r="M1" s="4"/>
      <c r="N1" s="3" t="s">
        <v>10</v>
      </c>
      <c r="O1" s="4"/>
      <c r="P1" s="2" t="s">
        <v>11</v>
      </c>
    </row>
    <row r="2">
      <c r="A2" s="6"/>
      <c r="B2" s="2" t="s">
        <v>12</v>
      </c>
      <c r="C2" s="7" t="s">
        <v>13</v>
      </c>
      <c r="D2" s="2" t="s">
        <v>14</v>
      </c>
      <c r="E2" s="2" t="s">
        <v>15</v>
      </c>
      <c r="F2" s="7" t="s">
        <v>14</v>
      </c>
      <c r="G2" s="2" t="s">
        <v>15</v>
      </c>
      <c r="H2" s="6"/>
      <c r="I2" s="6"/>
      <c r="J2" s="2" t="s">
        <v>16</v>
      </c>
      <c r="K2" s="2" t="s">
        <v>17</v>
      </c>
      <c r="L2" s="2" t="s">
        <v>17</v>
      </c>
      <c r="M2" s="2" t="s">
        <v>18</v>
      </c>
      <c r="N2" s="2" t="s">
        <v>11</v>
      </c>
      <c r="O2" s="2" t="s">
        <v>19</v>
      </c>
      <c r="P2" s="6"/>
    </row>
    <row r="3">
      <c r="A3" s="8">
        <v>45411.0</v>
      </c>
      <c r="B3" s="9" t="s">
        <v>69</v>
      </c>
      <c r="C3" s="10" t="s">
        <v>109</v>
      </c>
      <c r="D3" s="11" t="s">
        <v>91</v>
      </c>
      <c r="E3" s="12">
        <v>0.32916666666666666</v>
      </c>
      <c r="F3" s="10" t="str">
        <f t="shared" ref="F3:F4" si="1">IF(D3&lt;&gt;"IST","IST","")</f>
        <v>IST</v>
      </c>
      <c r="G3" s="13">
        <v>0.39375</v>
      </c>
      <c r="H3" s="14">
        <f t="shared" ref="H3:H18" si="2">I3</f>
        <v>0.06458333333</v>
      </c>
      <c r="I3" s="15">
        <f t="shared" ref="I3:I18" si="3">G3-E3</f>
        <v>0.06458333333</v>
      </c>
      <c r="J3" s="16" t="str">
        <f t="shared" ref="J3:J18" si="4">IF(K3&lt;&gt;"1","1","")</f>
        <v>1</v>
      </c>
      <c r="K3" s="16" t="str">
        <f t="shared" ref="K3:K18" si="5">IF(OR(HOUR(G3)&gt;=17,HOUR(G3)&lt;4),"1","")</f>
        <v/>
      </c>
      <c r="L3" s="16" t="str">
        <f t="shared" ref="L3:L18" si="6">IF(K3="1",I3,"")</f>
        <v/>
      </c>
      <c r="M3" s="15">
        <f t="shared" ref="M3:M18" si="7">I3</f>
        <v>0.06458333333</v>
      </c>
      <c r="N3" s="15">
        <f t="shared" ref="N3:N18" si="8">IF(P3="",I3,"")</f>
        <v>0.06458333333</v>
      </c>
      <c r="O3" s="16" t="str">
        <f t="shared" ref="O3:O18" si="9">IF(P3&lt;&gt;"",I3,"")</f>
        <v/>
      </c>
      <c r="P3" s="18"/>
    </row>
    <row r="4">
      <c r="A4" s="19">
        <v>45412.0</v>
      </c>
      <c r="B4" s="20" t="s">
        <v>69</v>
      </c>
      <c r="C4" s="10" t="s">
        <v>110</v>
      </c>
      <c r="D4" s="10" t="s">
        <v>72</v>
      </c>
      <c r="E4" s="21">
        <v>0.11805555555555555</v>
      </c>
      <c r="F4" s="10" t="str">
        <f t="shared" si="1"/>
        <v>IST</v>
      </c>
      <c r="G4" s="22">
        <v>0.1638888888888889</v>
      </c>
      <c r="H4" s="14">
        <f t="shared" si="2"/>
        <v>0.04583333333</v>
      </c>
      <c r="I4" s="14">
        <f t="shared" si="3"/>
        <v>0.04583333333</v>
      </c>
      <c r="J4" s="17" t="str">
        <f t="shared" si="4"/>
        <v/>
      </c>
      <c r="K4" s="17" t="str">
        <f t="shared" si="5"/>
        <v>1</v>
      </c>
      <c r="L4" s="14">
        <f t="shared" si="6"/>
        <v>0.04583333333</v>
      </c>
      <c r="M4" s="14">
        <f t="shared" si="7"/>
        <v>0.04583333333</v>
      </c>
      <c r="N4" s="14">
        <f t="shared" si="8"/>
        <v>0.04583333333</v>
      </c>
      <c r="O4" s="17" t="str">
        <f t="shared" si="9"/>
        <v/>
      </c>
      <c r="P4" s="23"/>
    </row>
    <row r="5">
      <c r="A5" s="19">
        <v>45412.0</v>
      </c>
      <c r="B5" s="20" t="s">
        <v>20</v>
      </c>
      <c r="C5" s="10" t="s">
        <v>111</v>
      </c>
      <c r="D5" s="10" t="s">
        <v>22</v>
      </c>
      <c r="E5" s="21">
        <v>0.28958333333333336</v>
      </c>
      <c r="F5" s="10" t="s">
        <v>64</v>
      </c>
      <c r="G5" s="22">
        <v>0.4895833333333333</v>
      </c>
      <c r="H5" s="14">
        <f t="shared" si="2"/>
        <v>0.2</v>
      </c>
      <c r="I5" s="14">
        <f t="shared" si="3"/>
        <v>0.2</v>
      </c>
      <c r="J5" s="17" t="str">
        <f t="shared" si="4"/>
        <v>1</v>
      </c>
      <c r="K5" s="17" t="str">
        <f t="shared" si="5"/>
        <v/>
      </c>
      <c r="L5" s="17" t="str">
        <f t="shared" si="6"/>
        <v/>
      </c>
      <c r="M5" s="14">
        <f t="shared" si="7"/>
        <v>0.2</v>
      </c>
      <c r="N5" s="14">
        <f t="shared" si="8"/>
        <v>0.2</v>
      </c>
      <c r="O5" s="17" t="str">
        <f t="shared" si="9"/>
        <v/>
      </c>
      <c r="P5" s="23"/>
    </row>
    <row r="6">
      <c r="A6" s="19">
        <v>45413.0</v>
      </c>
      <c r="B6" s="20" t="s">
        <v>20</v>
      </c>
      <c r="C6" s="10" t="s">
        <v>112</v>
      </c>
      <c r="D6" s="10" t="s">
        <v>64</v>
      </c>
      <c r="E6" s="21">
        <v>0.5458333333333333</v>
      </c>
      <c r="F6" s="10" t="str">
        <f>IF(D6&lt;&gt;"IST","IST","")</f>
        <v>IST</v>
      </c>
      <c r="G6" s="22">
        <v>0.71875</v>
      </c>
      <c r="H6" s="14">
        <f t="shared" si="2"/>
        <v>0.1729166667</v>
      </c>
      <c r="I6" s="14">
        <f t="shared" si="3"/>
        <v>0.1729166667</v>
      </c>
      <c r="J6" s="17" t="str">
        <f t="shared" si="4"/>
        <v/>
      </c>
      <c r="K6" s="17" t="str">
        <f t="shared" si="5"/>
        <v>1</v>
      </c>
      <c r="L6" s="14">
        <f t="shared" si="6"/>
        <v>0.1729166667</v>
      </c>
      <c r="M6" s="14">
        <f t="shared" si="7"/>
        <v>0.1729166667</v>
      </c>
      <c r="N6" s="14">
        <f t="shared" si="8"/>
        <v>0.1729166667</v>
      </c>
      <c r="O6" s="17" t="str">
        <f t="shared" si="9"/>
        <v/>
      </c>
      <c r="P6" s="23"/>
    </row>
    <row r="7">
      <c r="A7" s="19">
        <v>45416.0</v>
      </c>
      <c r="B7" s="20" t="s">
        <v>20</v>
      </c>
      <c r="C7" s="10" t="s">
        <v>113</v>
      </c>
      <c r="D7" s="10" t="s">
        <v>22</v>
      </c>
      <c r="E7" s="21">
        <v>0.6569444444444444</v>
      </c>
      <c r="F7" s="10" t="s">
        <v>114</v>
      </c>
      <c r="G7" s="22">
        <v>0.8145833333333333</v>
      </c>
      <c r="H7" s="14">
        <f t="shared" si="2"/>
        <v>0.1576388889</v>
      </c>
      <c r="I7" s="14">
        <f t="shared" si="3"/>
        <v>0.1576388889</v>
      </c>
      <c r="J7" s="17" t="str">
        <f t="shared" si="4"/>
        <v/>
      </c>
      <c r="K7" s="17" t="str">
        <f t="shared" si="5"/>
        <v>1</v>
      </c>
      <c r="L7" s="14">
        <f t="shared" si="6"/>
        <v>0.1576388889</v>
      </c>
      <c r="M7" s="14">
        <f t="shared" si="7"/>
        <v>0.1576388889</v>
      </c>
      <c r="N7" s="14">
        <f t="shared" si="8"/>
        <v>0.1576388889</v>
      </c>
      <c r="O7" s="17" t="str">
        <f t="shared" si="9"/>
        <v/>
      </c>
      <c r="P7" s="23"/>
    </row>
    <row r="8">
      <c r="A8" s="24">
        <v>45417.0</v>
      </c>
      <c r="B8" s="20" t="s">
        <v>20</v>
      </c>
      <c r="C8" s="10" t="s">
        <v>115</v>
      </c>
      <c r="D8" s="10" t="s">
        <v>114</v>
      </c>
      <c r="E8" s="21">
        <v>0.5305555555555556</v>
      </c>
      <c r="F8" s="10" t="str">
        <f>IF(D8&lt;&gt;"IST","IST","")</f>
        <v>IST</v>
      </c>
      <c r="G8" s="22">
        <v>0.6930555555555555</v>
      </c>
      <c r="H8" s="14">
        <f t="shared" si="2"/>
        <v>0.1625</v>
      </c>
      <c r="I8" s="14">
        <f t="shared" si="3"/>
        <v>0.1625</v>
      </c>
      <c r="J8" s="17" t="str">
        <f t="shared" si="4"/>
        <v>1</v>
      </c>
      <c r="K8" s="17" t="str">
        <f t="shared" si="5"/>
        <v/>
      </c>
      <c r="L8" s="17" t="str">
        <f t="shared" si="6"/>
        <v/>
      </c>
      <c r="M8" s="14">
        <f t="shared" si="7"/>
        <v>0.1625</v>
      </c>
      <c r="N8" s="14">
        <f t="shared" si="8"/>
        <v>0.1625</v>
      </c>
      <c r="O8" s="17" t="str">
        <f t="shared" si="9"/>
        <v/>
      </c>
      <c r="P8" s="23"/>
    </row>
    <row r="9">
      <c r="A9" s="24">
        <v>45420.0</v>
      </c>
      <c r="B9" s="20" t="s">
        <v>20</v>
      </c>
      <c r="C9" s="10" t="s">
        <v>116</v>
      </c>
      <c r="D9" s="10" t="s">
        <v>89</v>
      </c>
      <c r="E9" s="21">
        <v>0.9569444444444445</v>
      </c>
      <c r="F9" s="10" t="s">
        <v>93</v>
      </c>
      <c r="G9" s="22">
        <v>0.14166666666666666</v>
      </c>
      <c r="H9" s="14">
        <f t="shared" si="2"/>
        <v>-0.8152777778</v>
      </c>
      <c r="I9" s="14">
        <f t="shared" si="3"/>
        <v>-0.8152777778</v>
      </c>
      <c r="J9" s="17" t="str">
        <f t="shared" si="4"/>
        <v/>
      </c>
      <c r="K9" s="17" t="str">
        <f t="shared" si="5"/>
        <v>1</v>
      </c>
      <c r="L9" s="14">
        <f t="shared" si="6"/>
        <v>-0.8152777778</v>
      </c>
      <c r="M9" s="14">
        <f t="shared" si="7"/>
        <v>-0.8152777778</v>
      </c>
      <c r="N9" s="14">
        <f t="shared" si="8"/>
        <v>-0.8152777778</v>
      </c>
      <c r="O9" s="17" t="str">
        <f t="shared" si="9"/>
        <v/>
      </c>
      <c r="P9" s="23"/>
    </row>
    <row r="10">
      <c r="A10" s="24">
        <v>45421.0</v>
      </c>
      <c r="B10" s="20" t="s">
        <v>20</v>
      </c>
      <c r="C10" s="10" t="s">
        <v>117</v>
      </c>
      <c r="D10" s="10" t="s">
        <v>93</v>
      </c>
      <c r="E10" s="21">
        <v>0.7840277777777778</v>
      </c>
      <c r="F10" s="10" t="s">
        <v>42</v>
      </c>
      <c r="G10" s="22">
        <v>0.8347222222222223</v>
      </c>
      <c r="H10" s="14">
        <f t="shared" si="2"/>
        <v>0.05069444444</v>
      </c>
      <c r="I10" s="14">
        <f t="shared" si="3"/>
        <v>0.05069444444</v>
      </c>
      <c r="J10" s="17" t="str">
        <f t="shared" si="4"/>
        <v/>
      </c>
      <c r="K10" s="17" t="str">
        <f t="shared" si="5"/>
        <v>1</v>
      </c>
      <c r="L10" s="14">
        <f t="shared" si="6"/>
        <v>0.05069444444</v>
      </c>
      <c r="M10" s="14">
        <f t="shared" si="7"/>
        <v>0.05069444444</v>
      </c>
      <c r="N10" s="14">
        <f t="shared" si="8"/>
        <v>0.05069444444</v>
      </c>
      <c r="O10" s="17" t="str">
        <f t="shared" si="9"/>
        <v/>
      </c>
      <c r="P10" s="23"/>
    </row>
    <row r="11">
      <c r="A11" s="24">
        <v>45422.0</v>
      </c>
      <c r="B11" s="20" t="s">
        <v>20</v>
      </c>
      <c r="C11" s="10" t="s">
        <v>103</v>
      </c>
      <c r="D11" s="10" t="s">
        <v>42</v>
      </c>
      <c r="E11" s="21">
        <v>0.4111111111111111</v>
      </c>
      <c r="F11" s="10" t="s">
        <v>118</v>
      </c>
      <c r="G11" s="22">
        <v>0.4951388888888889</v>
      </c>
      <c r="H11" s="14">
        <f t="shared" si="2"/>
        <v>0.08402777778</v>
      </c>
      <c r="I11" s="14">
        <f t="shared" si="3"/>
        <v>0.08402777778</v>
      </c>
      <c r="J11" s="17" t="str">
        <f t="shared" si="4"/>
        <v>1</v>
      </c>
      <c r="K11" s="17" t="str">
        <f t="shared" si="5"/>
        <v/>
      </c>
      <c r="L11" s="17" t="str">
        <f t="shared" si="6"/>
        <v/>
      </c>
      <c r="M11" s="14">
        <f t="shared" si="7"/>
        <v>0.08402777778</v>
      </c>
      <c r="N11" s="14">
        <f t="shared" si="8"/>
        <v>0.08402777778</v>
      </c>
      <c r="O11" s="17" t="str">
        <f t="shared" si="9"/>
        <v/>
      </c>
      <c r="P11" s="25"/>
    </row>
    <row r="12">
      <c r="A12" s="24">
        <v>45422.0</v>
      </c>
      <c r="B12" s="20" t="s">
        <v>20</v>
      </c>
      <c r="C12" s="10" t="s">
        <v>103</v>
      </c>
      <c r="D12" s="10" t="s">
        <v>118</v>
      </c>
      <c r="E12" s="21">
        <v>0.54375</v>
      </c>
      <c r="F12" s="10" t="s">
        <v>42</v>
      </c>
      <c r="G12" s="22">
        <v>0.6298611111111111</v>
      </c>
      <c r="H12" s="14">
        <f t="shared" si="2"/>
        <v>0.08611111111</v>
      </c>
      <c r="I12" s="14">
        <f t="shared" si="3"/>
        <v>0.08611111111</v>
      </c>
      <c r="J12" s="17" t="str">
        <f t="shared" si="4"/>
        <v>1</v>
      </c>
      <c r="K12" s="17" t="str">
        <f t="shared" si="5"/>
        <v/>
      </c>
      <c r="L12" s="17" t="str">
        <f t="shared" si="6"/>
        <v/>
      </c>
      <c r="M12" s="14">
        <f t="shared" si="7"/>
        <v>0.08611111111</v>
      </c>
      <c r="N12" s="14">
        <f t="shared" si="8"/>
        <v>0.08611111111</v>
      </c>
      <c r="O12" s="17" t="str">
        <f t="shared" si="9"/>
        <v/>
      </c>
      <c r="P12" s="25"/>
    </row>
    <row r="13">
      <c r="A13" s="24">
        <v>45422.0</v>
      </c>
      <c r="B13" s="20" t="s">
        <v>20</v>
      </c>
      <c r="C13" s="10" t="s">
        <v>119</v>
      </c>
      <c r="D13" s="10" t="s">
        <v>42</v>
      </c>
      <c r="E13" s="21">
        <v>0.7125</v>
      </c>
      <c r="F13" s="10" t="s">
        <v>120</v>
      </c>
      <c r="G13" s="22">
        <v>0.7701388888888889</v>
      </c>
      <c r="H13" s="14">
        <f t="shared" si="2"/>
        <v>0.05763888889</v>
      </c>
      <c r="I13" s="14">
        <f t="shared" si="3"/>
        <v>0.05763888889</v>
      </c>
      <c r="J13" s="17" t="str">
        <f t="shared" si="4"/>
        <v/>
      </c>
      <c r="K13" s="17" t="str">
        <f t="shared" si="5"/>
        <v>1</v>
      </c>
      <c r="L13" s="14">
        <f t="shared" si="6"/>
        <v>0.05763888889</v>
      </c>
      <c r="M13" s="14">
        <f t="shared" si="7"/>
        <v>0.05763888889</v>
      </c>
      <c r="N13" s="14">
        <f t="shared" si="8"/>
        <v>0.05763888889</v>
      </c>
      <c r="O13" s="17" t="str">
        <f t="shared" si="9"/>
        <v/>
      </c>
      <c r="P13" s="23"/>
    </row>
    <row r="14">
      <c r="A14" s="24">
        <v>44326.0</v>
      </c>
      <c r="B14" s="20" t="s">
        <v>20</v>
      </c>
      <c r="C14" s="10" t="s">
        <v>79</v>
      </c>
      <c r="D14" s="10" t="s">
        <v>120</v>
      </c>
      <c r="E14" s="21">
        <v>0.85625</v>
      </c>
      <c r="F14" s="10" t="str">
        <f>IF(D14&lt;&gt;"IST","IST","")</f>
        <v>IST</v>
      </c>
      <c r="G14" s="22">
        <v>0.9076388888888889</v>
      </c>
      <c r="H14" s="14">
        <f t="shared" si="2"/>
        <v>0.05138888889</v>
      </c>
      <c r="I14" s="14">
        <f t="shared" si="3"/>
        <v>0.05138888889</v>
      </c>
      <c r="J14" s="17" t="str">
        <f t="shared" si="4"/>
        <v/>
      </c>
      <c r="K14" s="17" t="str">
        <f t="shared" si="5"/>
        <v>1</v>
      </c>
      <c r="L14" s="14">
        <f t="shared" si="6"/>
        <v>0.05138888889</v>
      </c>
      <c r="M14" s="14">
        <f t="shared" si="7"/>
        <v>0.05138888889</v>
      </c>
      <c r="N14" s="14">
        <f t="shared" si="8"/>
        <v>0.05138888889</v>
      </c>
      <c r="O14" s="17" t="str">
        <f t="shared" si="9"/>
        <v/>
      </c>
      <c r="P14" s="25"/>
    </row>
    <row r="15">
      <c r="A15" s="24">
        <v>45427.0</v>
      </c>
      <c r="B15" s="20" t="s">
        <v>20</v>
      </c>
      <c r="C15" s="10" t="s">
        <v>121</v>
      </c>
      <c r="D15" s="10" t="s">
        <v>22</v>
      </c>
      <c r="E15" s="21">
        <v>0.1875</v>
      </c>
      <c r="F15" s="10" t="s">
        <v>122</v>
      </c>
      <c r="G15" s="22">
        <v>0.3506944444444444</v>
      </c>
      <c r="H15" s="14">
        <f t="shared" si="2"/>
        <v>0.1631944444</v>
      </c>
      <c r="I15" s="14">
        <f t="shared" si="3"/>
        <v>0.1631944444</v>
      </c>
      <c r="J15" s="17" t="str">
        <f t="shared" si="4"/>
        <v>1</v>
      </c>
      <c r="K15" s="17" t="str">
        <f t="shared" si="5"/>
        <v/>
      </c>
      <c r="L15" s="17" t="str">
        <f t="shared" si="6"/>
        <v/>
      </c>
      <c r="M15" s="14">
        <f t="shared" si="7"/>
        <v>0.1631944444</v>
      </c>
      <c r="N15" s="17" t="str">
        <f t="shared" si="8"/>
        <v/>
      </c>
      <c r="O15" s="14">
        <f t="shared" si="9"/>
        <v>0.1631944444</v>
      </c>
      <c r="P15" s="23">
        <v>0.0</v>
      </c>
    </row>
    <row r="16">
      <c r="A16" s="24">
        <v>45427.0</v>
      </c>
      <c r="B16" s="20" t="s">
        <v>20</v>
      </c>
      <c r="C16" s="10" t="s">
        <v>121</v>
      </c>
      <c r="D16" s="10" t="s">
        <v>122</v>
      </c>
      <c r="E16" s="21">
        <v>0.3993055555555556</v>
      </c>
      <c r="F16" s="10" t="str">
        <f>IF(D16&lt;&gt;"IST","IST","")</f>
        <v>IST</v>
      </c>
      <c r="G16" s="22">
        <v>0.5680555555555555</v>
      </c>
      <c r="H16" s="14">
        <f t="shared" si="2"/>
        <v>0.16875</v>
      </c>
      <c r="I16" s="14">
        <f t="shared" si="3"/>
        <v>0.16875</v>
      </c>
      <c r="J16" s="17" t="str">
        <f t="shared" si="4"/>
        <v>1</v>
      </c>
      <c r="K16" s="17" t="str">
        <f t="shared" si="5"/>
        <v/>
      </c>
      <c r="L16" s="17" t="str">
        <f t="shared" si="6"/>
        <v/>
      </c>
      <c r="M16" s="14">
        <f t="shared" si="7"/>
        <v>0.16875</v>
      </c>
      <c r="N16" s="14">
        <f t="shared" si="8"/>
        <v>0.16875</v>
      </c>
      <c r="O16" s="17" t="str">
        <f t="shared" si="9"/>
        <v/>
      </c>
      <c r="P16" s="23"/>
    </row>
    <row r="17">
      <c r="A17" s="19">
        <v>45429.0</v>
      </c>
      <c r="B17" s="20" t="s">
        <v>20</v>
      </c>
      <c r="C17" s="10" t="s">
        <v>112</v>
      </c>
      <c r="D17" s="10" t="s">
        <v>22</v>
      </c>
      <c r="E17" s="26">
        <v>0.18541666666666667</v>
      </c>
      <c r="F17" s="10" t="s">
        <v>123</v>
      </c>
      <c r="G17" s="22">
        <v>0.35555555555555557</v>
      </c>
      <c r="H17" s="14">
        <f t="shared" si="2"/>
        <v>0.1701388889</v>
      </c>
      <c r="I17" s="14">
        <f t="shared" si="3"/>
        <v>0.1701388889</v>
      </c>
      <c r="J17" s="17" t="str">
        <f t="shared" si="4"/>
        <v>1</v>
      </c>
      <c r="K17" s="17" t="str">
        <f t="shared" si="5"/>
        <v/>
      </c>
      <c r="L17" s="17" t="str">
        <f t="shared" si="6"/>
        <v/>
      </c>
      <c r="M17" s="14">
        <f t="shared" si="7"/>
        <v>0.1701388889</v>
      </c>
      <c r="N17" s="17" t="str">
        <f t="shared" si="8"/>
        <v/>
      </c>
      <c r="O17" s="14">
        <f t="shared" si="9"/>
        <v>0.1701388889</v>
      </c>
      <c r="P17" s="23">
        <v>0.0</v>
      </c>
    </row>
    <row r="18">
      <c r="A18" s="24">
        <v>45429.0</v>
      </c>
      <c r="B18" s="20" t="s">
        <v>20</v>
      </c>
      <c r="C18" s="10" t="s">
        <v>112</v>
      </c>
      <c r="D18" s="10" t="s">
        <v>123</v>
      </c>
      <c r="E18" s="27">
        <v>0.41180555555555554</v>
      </c>
      <c r="F18" s="28" t="str">
        <f>IF(D18&lt;&gt;"IST","IST","")</f>
        <v>IST</v>
      </c>
      <c r="G18" s="29">
        <v>0.5909722222222222</v>
      </c>
      <c r="H18" s="14">
        <f t="shared" si="2"/>
        <v>0.1791666667</v>
      </c>
      <c r="I18" s="30">
        <f t="shared" si="3"/>
        <v>0.1791666667</v>
      </c>
      <c r="J18" s="31" t="str">
        <f t="shared" si="4"/>
        <v>1</v>
      </c>
      <c r="K18" s="17" t="str">
        <f t="shared" si="5"/>
        <v/>
      </c>
      <c r="L18" s="31" t="str">
        <f t="shared" si="6"/>
        <v/>
      </c>
      <c r="M18" s="30">
        <f t="shared" si="7"/>
        <v>0.1791666667</v>
      </c>
      <c r="N18" s="31" t="str">
        <f t="shared" si="8"/>
        <v/>
      </c>
      <c r="O18" s="30">
        <f t="shared" si="9"/>
        <v>0.1791666667</v>
      </c>
      <c r="P18" s="23">
        <v>0.0</v>
      </c>
    </row>
    <row r="19">
      <c r="A19" s="32" t="s">
        <v>23</v>
      </c>
      <c r="B19" s="33"/>
      <c r="C19" s="33"/>
      <c r="D19" s="33"/>
      <c r="E19" s="34"/>
      <c r="F19" s="35" t="s">
        <v>24</v>
      </c>
      <c r="G19" s="36"/>
      <c r="H19" s="37" t="str">
        <f t="array" ref="H19">TEXT(SUM(IFERROR(TIMEVALUE(H3:H18))),"[hh]:mm")</f>
        <v>47:59</v>
      </c>
      <c r="I19" s="38" t="str">
        <f t="array" ref="I19">TEXT(SUM(IFERROR(TIMEVALUE(I3:I18))),"[hh]:mm")</f>
        <v>47:59</v>
      </c>
      <c r="J19" s="39">
        <f t="array" ref="J19">SUM(VALUE(J3:J18))</f>
        <v>9</v>
      </c>
      <c r="K19" s="40">
        <f t="array" ref="K19">SUM(VALUE(K3:K18))</f>
        <v>7</v>
      </c>
      <c r="L19" s="38" t="str">
        <f t="array" ref="L19">TEXT(SUM(IFERROR(TIMEVALUE(L3:L18))),"[hh]:mm")</f>
        <v>17:18</v>
      </c>
      <c r="M19" s="38" t="str">
        <f t="array" ref="M19">TEXT(SUM(IFERROR(TIMEVALUE(M3:M18))),"[hh]:mm")</f>
        <v>47:59</v>
      </c>
      <c r="N19" s="38" t="str">
        <f t="array" ref="N19">TEXT(SUM(IFERROR(TIMEVALUE(N3:N18))),"[hh]:mm")</f>
        <v>35:41</v>
      </c>
      <c r="O19" s="38" t="str">
        <f t="array" ref="O19">TEXT(SUM(IFERROR(TIMEVALUE(O3:O18))),"[hh]:mm")</f>
        <v>12:18</v>
      </c>
      <c r="P19" s="25"/>
    </row>
    <row r="20">
      <c r="A20" s="41"/>
      <c r="E20" s="42"/>
      <c r="F20" s="43" t="s">
        <v>25</v>
      </c>
      <c r="G20" s="4"/>
      <c r="H20" s="44" t="str">
        <f>INDIRECT(D22&amp; "!H21")</f>
        <v>4590:55</v>
      </c>
      <c r="I20" s="44" t="str">
        <f>INDIRECT(D22&amp; "!I21")</f>
        <v>4812:04</v>
      </c>
      <c r="J20" s="45">
        <f>INDIRECT(D22&amp; "!J21")</f>
        <v>1478</v>
      </c>
      <c r="K20" s="45">
        <f>INDIRECT(D22&amp; "!k21")</f>
        <v>794</v>
      </c>
      <c r="L20" s="44" t="str">
        <f>INDIRECT(D22&amp; "!l21")</f>
        <v>1933:58</v>
      </c>
      <c r="M20" s="44" t="str">
        <f>INDIRECT(D22&amp; "!m21")</f>
        <v>4656:49</v>
      </c>
      <c r="N20" s="44" t="str">
        <f>INDIRECT(D22&amp; "!n21")</f>
        <v>2257:24</v>
      </c>
      <c r="O20" s="44" t="str">
        <f>INDIRECT(D22&amp; "!o21")</f>
        <v>2332:11</v>
      </c>
      <c r="P20" s="25"/>
    </row>
    <row r="21">
      <c r="A21" s="46"/>
      <c r="B21" s="47"/>
      <c r="C21" s="47"/>
      <c r="D21" s="47"/>
      <c r="E21" s="36"/>
      <c r="F21" s="43" t="s">
        <v>26</v>
      </c>
      <c r="G21" s="4"/>
      <c r="H21" s="48" t="str">
        <f t="shared" ref="H21:I21" si="10">TEXT(H20+H19,"[h]:mm")</f>
        <v>4638:54</v>
      </c>
      <c r="I21" s="48" t="str">
        <f t="shared" si="10"/>
        <v>4860:03</v>
      </c>
      <c r="J21" s="49">
        <f t="shared" ref="J21:K21" si="11">SUM(J19:J20)</f>
        <v>1487</v>
      </c>
      <c r="K21" s="49">
        <f t="shared" si="11"/>
        <v>801</v>
      </c>
      <c r="L21" s="48" t="str">
        <f t="shared" ref="L21:O21" si="12">TEXT(L20+L19,"[h]:mm")</f>
        <v>1951:16</v>
      </c>
      <c r="M21" s="48" t="str">
        <f t="shared" si="12"/>
        <v>4704:48</v>
      </c>
      <c r="N21" s="48" t="str">
        <f t="shared" si="12"/>
        <v>2293:05</v>
      </c>
      <c r="O21" s="48" t="str">
        <f t="shared" si="12"/>
        <v>2344:29</v>
      </c>
      <c r="P21" s="50"/>
    </row>
    <row r="22">
      <c r="A22" s="51" t="s">
        <v>27</v>
      </c>
      <c r="B22" s="52"/>
      <c r="C22" s="4"/>
      <c r="D22" s="53" t="s">
        <v>124</v>
      </c>
      <c r="E22" s="54"/>
      <c r="M22" s="55"/>
    </row>
  </sheetData>
  <mergeCells count="15">
    <mergeCell ref="L1:M1"/>
    <mergeCell ref="N1:O1"/>
    <mergeCell ref="P1:P2"/>
    <mergeCell ref="A19:E21"/>
    <mergeCell ref="F19:G19"/>
    <mergeCell ref="F20:G20"/>
    <mergeCell ref="F21:G21"/>
    <mergeCell ref="A22:C22"/>
    <mergeCell ref="A1:A2"/>
    <mergeCell ref="B1:C1"/>
    <mergeCell ref="D1:E1"/>
    <mergeCell ref="F1:G1"/>
    <mergeCell ref="H1:H2"/>
    <mergeCell ref="I1:I2"/>
    <mergeCell ref="J1:K1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5"/>
    <col customWidth="1" min="2" max="2" width="5.88"/>
    <col customWidth="1" min="3" max="3" width="9.75"/>
    <col customWidth="1" min="4" max="7" width="7.38"/>
    <col customWidth="1" min="8" max="9" width="8.5"/>
    <col customWidth="1" min="10" max="10" width="5.75"/>
    <col customWidth="1" min="11" max="11" width="6.5"/>
    <col customWidth="1" min="12" max="12" width="9.38"/>
    <col customWidth="1" min="13" max="13" width="11.5"/>
    <col customWidth="1" min="14" max="14" width="9.0"/>
    <col customWidth="1" min="15" max="15" width="8.63"/>
    <col customWidth="1" min="16" max="16" width="5.75"/>
  </cols>
  <sheetData>
    <row r="1">
      <c r="A1" s="2" t="s">
        <v>2</v>
      </c>
      <c r="B1" s="3" t="s">
        <v>3</v>
      </c>
      <c r="C1" s="4"/>
      <c r="D1" s="3" t="s">
        <v>4</v>
      </c>
      <c r="E1" s="4"/>
      <c r="F1" s="3" t="s">
        <v>5</v>
      </c>
      <c r="G1" s="4"/>
      <c r="H1" s="5" t="s">
        <v>6</v>
      </c>
      <c r="I1" s="2" t="s">
        <v>7</v>
      </c>
      <c r="J1" s="3" t="s">
        <v>8</v>
      </c>
      <c r="K1" s="4"/>
      <c r="L1" s="3" t="s">
        <v>9</v>
      </c>
      <c r="M1" s="4"/>
      <c r="N1" s="3" t="s">
        <v>10</v>
      </c>
      <c r="O1" s="4"/>
      <c r="P1" s="2" t="s">
        <v>11</v>
      </c>
    </row>
    <row r="2">
      <c r="A2" s="6"/>
      <c r="B2" s="2" t="s">
        <v>12</v>
      </c>
      <c r="C2" s="7" t="s">
        <v>13</v>
      </c>
      <c r="D2" s="2" t="s">
        <v>14</v>
      </c>
      <c r="E2" s="2" t="s">
        <v>15</v>
      </c>
      <c r="F2" s="7" t="s">
        <v>14</v>
      </c>
      <c r="G2" s="2" t="s">
        <v>15</v>
      </c>
      <c r="H2" s="6"/>
      <c r="I2" s="6"/>
      <c r="J2" s="2" t="s">
        <v>16</v>
      </c>
      <c r="K2" s="7" t="s">
        <v>17</v>
      </c>
      <c r="L2" s="2" t="s">
        <v>17</v>
      </c>
      <c r="M2" s="2" t="s">
        <v>18</v>
      </c>
      <c r="N2" s="2" t="s">
        <v>11</v>
      </c>
      <c r="O2" s="2" t="s">
        <v>19</v>
      </c>
      <c r="P2" s="6"/>
    </row>
    <row r="3">
      <c r="A3" s="8">
        <v>45438.0</v>
      </c>
      <c r="B3" s="9" t="s">
        <v>20</v>
      </c>
      <c r="C3" s="10" t="s">
        <v>125</v>
      </c>
      <c r="D3" s="11" t="s">
        <v>22</v>
      </c>
      <c r="E3" s="12">
        <v>0.23125</v>
      </c>
      <c r="F3" s="10" t="s">
        <v>93</v>
      </c>
      <c r="G3" s="13">
        <v>0.3020833333333333</v>
      </c>
      <c r="H3" s="14">
        <f t="shared" ref="H3:H18" si="1">I3</f>
        <v>0.07083333333</v>
      </c>
      <c r="I3" s="15">
        <f t="shared" ref="I3:I18" si="2">G3-E3</f>
        <v>0.07083333333</v>
      </c>
      <c r="J3" s="16" t="str">
        <f t="shared" ref="J3:J18" si="3">IF(K3&lt;&gt;"1","1","")</f>
        <v>1</v>
      </c>
      <c r="K3" s="17" t="str">
        <f t="shared" ref="K3:K18" si="4">IF(OR(HOUR(G3)&gt;=17,HOUR(G3)&lt;4),"1","")</f>
        <v/>
      </c>
      <c r="L3" s="16" t="str">
        <f t="shared" ref="L3:L18" si="5">IF(K3="1",I3,"")</f>
        <v/>
      </c>
      <c r="M3" s="15">
        <f t="shared" ref="M3:M18" si="6">I3</f>
        <v>0.07083333333</v>
      </c>
      <c r="N3" s="15">
        <f t="shared" ref="N3:N18" si="7">IF(P3="",I3,"")</f>
        <v>0.07083333333</v>
      </c>
      <c r="O3" s="16" t="str">
        <f t="shared" ref="O3:O18" si="8">IF(P3&lt;&gt;"",I3,"")</f>
        <v/>
      </c>
      <c r="P3" s="18"/>
    </row>
    <row r="4">
      <c r="A4" s="19">
        <v>45439.0</v>
      </c>
      <c r="B4" s="20" t="s">
        <v>20</v>
      </c>
      <c r="C4" s="10" t="s">
        <v>55</v>
      </c>
      <c r="D4" s="10" t="s">
        <v>93</v>
      </c>
      <c r="E4" s="21">
        <v>0.052083333333333336</v>
      </c>
      <c r="F4" s="10" t="str">
        <f>IF(D4&lt;&gt;"IST","IST","")</f>
        <v>IST</v>
      </c>
      <c r="G4" s="22">
        <v>0.11388888888888889</v>
      </c>
      <c r="H4" s="14">
        <f t="shared" si="1"/>
        <v>0.06180555556</v>
      </c>
      <c r="I4" s="14">
        <f t="shared" si="2"/>
        <v>0.06180555556</v>
      </c>
      <c r="J4" s="17" t="str">
        <f t="shared" si="3"/>
        <v/>
      </c>
      <c r="K4" s="17" t="str">
        <f t="shared" si="4"/>
        <v>1</v>
      </c>
      <c r="L4" s="14">
        <f t="shared" si="5"/>
        <v>0.06180555556</v>
      </c>
      <c r="M4" s="14">
        <f t="shared" si="6"/>
        <v>0.06180555556</v>
      </c>
      <c r="N4" s="14">
        <f t="shared" si="7"/>
        <v>0.06180555556</v>
      </c>
      <c r="O4" s="17" t="str">
        <f t="shared" si="8"/>
        <v/>
      </c>
      <c r="P4" s="23"/>
    </row>
    <row r="5">
      <c r="A5" s="19">
        <v>45439.0</v>
      </c>
      <c r="B5" s="20" t="s">
        <v>20</v>
      </c>
      <c r="C5" s="10" t="s">
        <v>55</v>
      </c>
      <c r="D5" s="10" t="s">
        <v>22</v>
      </c>
      <c r="E5" s="21">
        <v>0.175</v>
      </c>
      <c r="F5" s="10" t="s">
        <v>64</v>
      </c>
      <c r="G5" s="22">
        <v>0.3548611111111111</v>
      </c>
      <c r="H5" s="14">
        <f t="shared" si="1"/>
        <v>0.1798611111</v>
      </c>
      <c r="I5" s="14">
        <f t="shared" si="2"/>
        <v>0.1798611111</v>
      </c>
      <c r="J5" s="17" t="str">
        <f t="shared" si="3"/>
        <v>1</v>
      </c>
      <c r="K5" s="17" t="str">
        <f t="shared" si="4"/>
        <v/>
      </c>
      <c r="L5" s="17" t="str">
        <f t="shared" si="5"/>
        <v/>
      </c>
      <c r="M5" s="14">
        <f t="shared" si="6"/>
        <v>0.1798611111</v>
      </c>
      <c r="N5" s="14">
        <f t="shared" si="7"/>
        <v>0.1798611111</v>
      </c>
      <c r="O5" s="17" t="str">
        <f t="shared" si="8"/>
        <v/>
      </c>
      <c r="P5" s="23"/>
    </row>
    <row r="6">
      <c r="A6" s="19">
        <v>45440.0</v>
      </c>
      <c r="B6" s="20" t="s">
        <v>20</v>
      </c>
      <c r="C6" s="10" t="s">
        <v>126</v>
      </c>
      <c r="D6" s="10" t="s">
        <v>64</v>
      </c>
      <c r="E6" s="21">
        <v>0.2048611111111111</v>
      </c>
      <c r="F6" s="10" t="str">
        <f>IF(D6&lt;&gt;"IST","IST","")</f>
        <v>IST</v>
      </c>
      <c r="G6" s="22">
        <v>0.37916666666666665</v>
      </c>
      <c r="H6" s="14">
        <f t="shared" si="1"/>
        <v>0.1743055556</v>
      </c>
      <c r="I6" s="14">
        <f t="shared" si="2"/>
        <v>0.1743055556</v>
      </c>
      <c r="J6" s="17" t="str">
        <f t="shared" si="3"/>
        <v>1</v>
      </c>
      <c r="K6" s="17" t="str">
        <f t="shared" si="4"/>
        <v/>
      </c>
      <c r="L6" s="17" t="str">
        <f t="shared" si="5"/>
        <v/>
      </c>
      <c r="M6" s="14">
        <f t="shared" si="6"/>
        <v>0.1743055556</v>
      </c>
      <c r="N6" s="14">
        <f t="shared" si="7"/>
        <v>0.1743055556</v>
      </c>
      <c r="O6" s="17" t="str">
        <f t="shared" si="8"/>
        <v/>
      </c>
      <c r="P6" s="23"/>
    </row>
    <row r="7">
      <c r="A7" s="19">
        <v>45440.0</v>
      </c>
      <c r="B7" s="20" t="s">
        <v>20</v>
      </c>
      <c r="C7" s="10" t="s">
        <v>126</v>
      </c>
      <c r="D7" s="10" t="s">
        <v>22</v>
      </c>
      <c r="E7" s="21">
        <v>0.47152777777777777</v>
      </c>
      <c r="F7" s="10" t="s">
        <v>127</v>
      </c>
      <c r="G7" s="22">
        <v>0.5444444444444444</v>
      </c>
      <c r="H7" s="14">
        <f t="shared" si="1"/>
        <v>0.07291666667</v>
      </c>
      <c r="I7" s="14">
        <f t="shared" si="2"/>
        <v>0.07291666667</v>
      </c>
      <c r="J7" s="17" t="str">
        <f t="shared" si="3"/>
        <v>1</v>
      </c>
      <c r="K7" s="17" t="str">
        <f t="shared" si="4"/>
        <v/>
      </c>
      <c r="L7" s="17" t="str">
        <f t="shared" si="5"/>
        <v/>
      </c>
      <c r="M7" s="14">
        <f t="shared" si="6"/>
        <v>0.07291666667</v>
      </c>
      <c r="N7" s="14">
        <f t="shared" si="7"/>
        <v>0.07291666667</v>
      </c>
      <c r="O7" s="17" t="str">
        <f t="shared" si="8"/>
        <v/>
      </c>
      <c r="P7" s="23"/>
    </row>
    <row r="8">
      <c r="A8" s="24">
        <v>45440.0</v>
      </c>
      <c r="B8" s="20" t="s">
        <v>20</v>
      </c>
      <c r="C8" s="10" t="s">
        <v>126</v>
      </c>
      <c r="D8" s="10" t="s">
        <v>127</v>
      </c>
      <c r="E8" s="21">
        <v>0.5770833333333333</v>
      </c>
      <c r="F8" s="10" t="str">
        <f>IF(D8&lt;&gt;"IST","IST","")</f>
        <v>IST</v>
      </c>
      <c r="G8" s="22">
        <v>0.6513888888888889</v>
      </c>
      <c r="H8" s="14">
        <f t="shared" si="1"/>
        <v>0.07430555556</v>
      </c>
      <c r="I8" s="14">
        <f t="shared" si="2"/>
        <v>0.07430555556</v>
      </c>
      <c r="J8" s="17" t="str">
        <f t="shared" si="3"/>
        <v>1</v>
      </c>
      <c r="K8" s="17" t="str">
        <f t="shared" si="4"/>
        <v/>
      </c>
      <c r="L8" s="17" t="str">
        <f t="shared" si="5"/>
        <v/>
      </c>
      <c r="M8" s="14">
        <f t="shared" si="6"/>
        <v>0.07430555556</v>
      </c>
      <c r="N8" s="14">
        <f t="shared" si="7"/>
        <v>0.07430555556</v>
      </c>
      <c r="O8" s="17" t="str">
        <f t="shared" si="8"/>
        <v/>
      </c>
      <c r="P8" s="23"/>
    </row>
    <row r="9">
      <c r="A9" s="24">
        <v>45441.0</v>
      </c>
      <c r="B9" s="20" t="s">
        <v>20</v>
      </c>
      <c r="C9" s="10" t="s">
        <v>96</v>
      </c>
      <c r="D9" s="10" t="s">
        <v>22</v>
      </c>
      <c r="E9" s="21">
        <v>0.5173611111111112</v>
      </c>
      <c r="F9" s="10" t="s">
        <v>75</v>
      </c>
      <c r="G9" s="22">
        <v>0.6493055555555556</v>
      </c>
      <c r="H9" s="14">
        <f t="shared" si="1"/>
        <v>0.1319444444</v>
      </c>
      <c r="I9" s="14">
        <f t="shared" si="2"/>
        <v>0.1319444444</v>
      </c>
      <c r="J9" s="17" t="str">
        <f t="shared" si="3"/>
        <v>1</v>
      </c>
      <c r="K9" s="17" t="str">
        <f t="shared" si="4"/>
        <v/>
      </c>
      <c r="L9" s="17" t="str">
        <f t="shared" si="5"/>
        <v/>
      </c>
      <c r="M9" s="14">
        <f t="shared" si="6"/>
        <v>0.1319444444</v>
      </c>
      <c r="N9" s="14">
        <f t="shared" si="7"/>
        <v>0.1319444444</v>
      </c>
      <c r="O9" s="17" t="str">
        <f t="shared" si="8"/>
        <v/>
      </c>
      <c r="P9" s="23"/>
    </row>
    <row r="10">
      <c r="A10" s="24">
        <v>45442.0</v>
      </c>
      <c r="B10" s="20" t="s">
        <v>20</v>
      </c>
      <c r="C10" s="10" t="s">
        <v>128</v>
      </c>
      <c r="D10" s="10" t="s">
        <v>75</v>
      </c>
      <c r="E10" s="21">
        <v>0.2222222222222222</v>
      </c>
      <c r="F10" s="10" t="str">
        <f>IF(D10&lt;&gt;"IST","IST","")</f>
        <v>IST</v>
      </c>
      <c r="G10" s="22">
        <v>0.3527777777777778</v>
      </c>
      <c r="H10" s="14">
        <f t="shared" si="1"/>
        <v>0.1305555556</v>
      </c>
      <c r="I10" s="14">
        <f t="shared" si="2"/>
        <v>0.1305555556</v>
      </c>
      <c r="J10" s="17" t="str">
        <f t="shared" si="3"/>
        <v>1</v>
      </c>
      <c r="K10" s="17" t="str">
        <f t="shared" si="4"/>
        <v/>
      </c>
      <c r="L10" s="17" t="str">
        <f t="shared" si="5"/>
        <v/>
      </c>
      <c r="M10" s="14">
        <f t="shared" si="6"/>
        <v>0.1305555556</v>
      </c>
      <c r="N10" s="14">
        <f t="shared" si="7"/>
        <v>0.1305555556</v>
      </c>
      <c r="O10" s="17" t="str">
        <f t="shared" si="8"/>
        <v/>
      </c>
      <c r="P10" s="23"/>
    </row>
    <row r="11">
      <c r="A11" s="24">
        <v>45442.0</v>
      </c>
      <c r="B11" s="20" t="s">
        <v>20</v>
      </c>
      <c r="C11" s="10" t="s">
        <v>47</v>
      </c>
      <c r="D11" s="10" t="s">
        <v>22</v>
      </c>
      <c r="E11" s="21">
        <v>0.4375</v>
      </c>
      <c r="F11" s="10" t="s">
        <v>129</v>
      </c>
      <c r="G11" s="22">
        <v>0.5104166666666666</v>
      </c>
      <c r="H11" s="14">
        <f t="shared" si="1"/>
        <v>0.07291666667</v>
      </c>
      <c r="I11" s="14">
        <f t="shared" si="2"/>
        <v>0.07291666667</v>
      </c>
      <c r="J11" s="17" t="str">
        <f t="shared" si="3"/>
        <v>1</v>
      </c>
      <c r="K11" s="17" t="str">
        <f t="shared" si="4"/>
        <v/>
      </c>
      <c r="L11" s="17" t="str">
        <f t="shared" si="5"/>
        <v/>
      </c>
      <c r="M11" s="14">
        <f t="shared" si="6"/>
        <v>0.07291666667</v>
      </c>
      <c r="N11" s="14">
        <f t="shared" si="7"/>
        <v>0.07291666667</v>
      </c>
      <c r="O11" s="17" t="str">
        <f t="shared" si="8"/>
        <v/>
      </c>
      <c r="P11" s="25"/>
    </row>
    <row r="12">
      <c r="A12" s="24">
        <v>45442.0</v>
      </c>
      <c r="B12" s="20" t="s">
        <v>20</v>
      </c>
      <c r="C12" s="10" t="s">
        <v>47</v>
      </c>
      <c r="D12" s="10" t="s">
        <v>129</v>
      </c>
      <c r="E12" s="21">
        <v>0.5472222222222223</v>
      </c>
      <c r="F12" s="10" t="str">
        <f>IF(D12&lt;&gt;"IST","IST","")</f>
        <v>IST</v>
      </c>
      <c r="G12" s="22">
        <v>0.6131944444444445</v>
      </c>
      <c r="H12" s="14">
        <f t="shared" si="1"/>
        <v>0.06597222222</v>
      </c>
      <c r="I12" s="14">
        <f t="shared" si="2"/>
        <v>0.06597222222</v>
      </c>
      <c r="J12" s="17" t="str">
        <f t="shared" si="3"/>
        <v>1</v>
      </c>
      <c r="K12" s="17" t="str">
        <f t="shared" si="4"/>
        <v/>
      </c>
      <c r="L12" s="17" t="str">
        <f t="shared" si="5"/>
        <v/>
      </c>
      <c r="M12" s="14">
        <f t="shared" si="6"/>
        <v>0.06597222222</v>
      </c>
      <c r="N12" s="14">
        <f t="shared" si="7"/>
        <v>0.06597222222</v>
      </c>
      <c r="O12" s="17" t="str">
        <f t="shared" si="8"/>
        <v/>
      </c>
      <c r="P12" s="25"/>
    </row>
    <row r="13">
      <c r="A13" s="24">
        <v>45443.0</v>
      </c>
      <c r="B13" s="20" t="s">
        <v>20</v>
      </c>
      <c r="C13" s="10" t="s">
        <v>130</v>
      </c>
      <c r="D13" s="10" t="s">
        <v>22</v>
      </c>
      <c r="E13" s="21">
        <v>0.3416666666666667</v>
      </c>
      <c r="F13" s="10" t="s">
        <v>82</v>
      </c>
      <c r="G13" s="22">
        <v>0.4111111111111111</v>
      </c>
      <c r="H13" s="14">
        <f t="shared" si="1"/>
        <v>0.06944444444</v>
      </c>
      <c r="I13" s="14">
        <f t="shared" si="2"/>
        <v>0.06944444444</v>
      </c>
      <c r="J13" s="17" t="str">
        <f t="shared" si="3"/>
        <v>1</v>
      </c>
      <c r="K13" s="17" t="str">
        <f t="shared" si="4"/>
        <v/>
      </c>
      <c r="L13" s="17" t="str">
        <f t="shared" si="5"/>
        <v/>
      </c>
      <c r="M13" s="14">
        <f t="shared" si="6"/>
        <v>0.06944444444</v>
      </c>
      <c r="N13" s="14">
        <f t="shared" si="7"/>
        <v>0.06944444444</v>
      </c>
      <c r="O13" s="17" t="str">
        <f t="shared" si="8"/>
        <v/>
      </c>
      <c r="P13" s="23"/>
    </row>
    <row r="14">
      <c r="A14" s="24">
        <v>45443.0</v>
      </c>
      <c r="B14" s="20" t="s">
        <v>20</v>
      </c>
      <c r="C14" s="10" t="s">
        <v>130</v>
      </c>
      <c r="D14" s="10" t="s">
        <v>82</v>
      </c>
      <c r="E14" s="21">
        <v>0.4444444444444444</v>
      </c>
      <c r="F14" s="10" t="str">
        <f>IF(D14&lt;&gt;"IST","IST","")</f>
        <v>IST</v>
      </c>
      <c r="G14" s="22">
        <v>0.5097222222222222</v>
      </c>
      <c r="H14" s="14">
        <f t="shared" si="1"/>
        <v>0.06527777778</v>
      </c>
      <c r="I14" s="14">
        <f t="shared" si="2"/>
        <v>0.06527777778</v>
      </c>
      <c r="J14" s="17" t="str">
        <f t="shared" si="3"/>
        <v>1</v>
      </c>
      <c r="K14" s="17" t="str">
        <f t="shared" si="4"/>
        <v/>
      </c>
      <c r="L14" s="17" t="str">
        <f t="shared" si="5"/>
        <v/>
      </c>
      <c r="M14" s="14">
        <f t="shared" si="6"/>
        <v>0.06527777778</v>
      </c>
      <c r="N14" s="14">
        <f t="shared" si="7"/>
        <v>0.06527777778</v>
      </c>
      <c r="O14" s="17" t="str">
        <f t="shared" si="8"/>
        <v/>
      </c>
      <c r="P14" s="25"/>
    </row>
    <row r="15">
      <c r="A15" s="24">
        <v>45443.0</v>
      </c>
      <c r="B15" s="20" t="s">
        <v>20</v>
      </c>
      <c r="C15" s="10" t="s">
        <v>87</v>
      </c>
      <c r="D15" s="10" t="s">
        <v>22</v>
      </c>
      <c r="E15" s="21">
        <v>0.5861111111111111</v>
      </c>
      <c r="F15" s="10" t="s">
        <v>131</v>
      </c>
      <c r="G15" s="22">
        <v>0.6576388888888889</v>
      </c>
      <c r="H15" s="14">
        <f t="shared" si="1"/>
        <v>0.07152777778</v>
      </c>
      <c r="I15" s="14">
        <f t="shared" si="2"/>
        <v>0.07152777778</v>
      </c>
      <c r="J15" s="17" t="str">
        <f t="shared" si="3"/>
        <v>1</v>
      </c>
      <c r="K15" s="17" t="str">
        <f t="shared" si="4"/>
        <v/>
      </c>
      <c r="L15" s="17" t="str">
        <f t="shared" si="5"/>
        <v/>
      </c>
      <c r="M15" s="14">
        <f t="shared" si="6"/>
        <v>0.07152777778</v>
      </c>
      <c r="N15" s="14">
        <f t="shared" si="7"/>
        <v>0.07152777778</v>
      </c>
      <c r="O15" s="17" t="str">
        <f t="shared" si="8"/>
        <v/>
      </c>
      <c r="P15" s="25"/>
    </row>
    <row r="16">
      <c r="A16" s="24">
        <v>45443.0</v>
      </c>
      <c r="B16" s="20" t="s">
        <v>20</v>
      </c>
      <c r="C16" s="10" t="s">
        <v>87</v>
      </c>
      <c r="D16" s="10" t="s">
        <v>131</v>
      </c>
      <c r="E16" s="21">
        <v>0.6916666666666667</v>
      </c>
      <c r="F16" s="10" t="str">
        <f>IF(D16&lt;&gt;"IST","IST","")</f>
        <v>IST</v>
      </c>
      <c r="G16" s="22">
        <v>0.7590277777777777</v>
      </c>
      <c r="H16" s="14">
        <f t="shared" si="1"/>
        <v>0.06736111111</v>
      </c>
      <c r="I16" s="14">
        <f t="shared" si="2"/>
        <v>0.06736111111</v>
      </c>
      <c r="J16" s="17" t="str">
        <f t="shared" si="3"/>
        <v/>
      </c>
      <c r="K16" s="17" t="str">
        <f t="shared" si="4"/>
        <v>1</v>
      </c>
      <c r="L16" s="14">
        <f t="shared" si="5"/>
        <v>0.06736111111</v>
      </c>
      <c r="M16" s="14">
        <f t="shared" si="6"/>
        <v>0.06736111111</v>
      </c>
      <c r="N16" s="14">
        <f t="shared" si="7"/>
        <v>0.06736111111</v>
      </c>
      <c r="O16" s="17" t="str">
        <f t="shared" si="8"/>
        <v/>
      </c>
      <c r="P16" s="23"/>
    </row>
    <row r="17">
      <c r="A17" s="19">
        <v>45445.0</v>
      </c>
      <c r="B17" s="20" t="s">
        <v>69</v>
      </c>
      <c r="C17" s="10" t="s">
        <v>132</v>
      </c>
      <c r="D17" s="10" t="s">
        <v>22</v>
      </c>
      <c r="E17" s="26">
        <v>0.8694444444444445</v>
      </c>
      <c r="F17" s="10" t="s">
        <v>93</v>
      </c>
      <c r="G17" s="22">
        <v>0.9270833333333334</v>
      </c>
      <c r="H17" s="14">
        <f t="shared" si="1"/>
        <v>0.05763888889</v>
      </c>
      <c r="I17" s="14">
        <f t="shared" si="2"/>
        <v>0.05763888889</v>
      </c>
      <c r="J17" s="17" t="str">
        <f t="shared" si="3"/>
        <v/>
      </c>
      <c r="K17" s="17" t="str">
        <f t="shared" si="4"/>
        <v>1</v>
      </c>
      <c r="L17" s="14">
        <f t="shared" si="5"/>
        <v>0.05763888889</v>
      </c>
      <c r="M17" s="14">
        <f t="shared" si="6"/>
        <v>0.05763888889</v>
      </c>
      <c r="N17" s="14">
        <f t="shared" si="7"/>
        <v>0.05763888889</v>
      </c>
      <c r="O17" s="17" t="str">
        <f t="shared" si="8"/>
        <v/>
      </c>
      <c r="P17" s="25"/>
    </row>
    <row r="18">
      <c r="A18" s="24">
        <v>45446.0</v>
      </c>
      <c r="B18" s="20" t="s">
        <v>20</v>
      </c>
      <c r="C18" s="10" t="s">
        <v>133</v>
      </c>
      <c r="D18" s="10" t="s">
        <v>93</v>
      </c>
      <c r="E18" s="27">
        <v>0.05763888888888889</v>
      </c>
      <c r="F18" s="28" t="str">
        <f>IF(D18&lt;&gt;"IST","IST","")</f>
        <v>IST</v>
      </c>
      <c r="G18" s="29">
        <v>0.11388888888888889</v>
      </c>
      <c r="H18" s="14">
        <f t="shared" si="1"/>
        <v>0.05625</v>
      </c>
      <c r="I18" s="30">
        <f t="shared" si="2"/>
        <v>0.05625</v>
      </c>
      <c r="J18" s="31" t="str">
        <f t="shared" si="3"/>
        <v/>
      </c>
      <c r="K18" s="17" t="str">
        <f t="shared" si="4"/>
        <v>1</v>
      </c>
      <c r="L18" s="30">
        <f t="shared" si="5"/>
        <v>0.05625</v>
      </c>
      <c r="M18" s="30">
        <f t="shared" si="6"/>
        <v>0.05625</v>
      </c>
      <c r="N18" s="30">
        <f t="shared" si="7"/>
        <v>0.05625</v>
      </c>
      <c r="O18" s="31" t="str">
        <f t="shared" si="8"/>
        <v/>
      </c>
      <c r="P18" s="23"/>
    </row>
    <row r="19">
      <c r="A19" s="32" t="s">
        <v>23</v>
      </c>
      <c r="B19" s="33"/>
      <c r="C19" s="33"/>
      <c r="D19" s="33"/>
      <c r="E19" s="34"/>
      <c r="F19" s="35" t="s">
        <v>24</v>
      </c>
      <c r="G19" s="36"/>
      <c r="H19" s="37" t="str">
        <f t="array" ref="H19">TEXT(SUM(IFERROR(TIMEVALUE(H3:H18))),"[hh]:mm")</f>
        <v>34:09</v>
      </c>
      <c r="I19" s="38" t="str">
        <f t="array" ref="I19">TEXT(SUM(IFERROR(TIMEVALUE(I3:I18))),"[hh]:mm")</f>
        <v>34:09</v>
      </c>
      <c r="J19" s="39">
        <f t="array" ref="J19">SUM(VALUE(J3:J18))</f>
        <v>12</v>
      </c>
      <c r="K19" s="40">
        <f t="array" ref="K19">SUM(VALUE(K3:K18))</f>
        <v>4</v>
      </c>
      <c r="L19" s="38" t="str">
        <f t="array" ref="L19">TEXT(SUM(IFERROR(TIMEVALUE(L3:L18))),"[hh]:mm")</f>
        <v>05:50</v>
      </c>
      <c r="M19" s="38" t="str">
        <f t="array" ref="M19">TEXT(SUM(IFERROR(TIMEVALUE(M3:M18))),"[hh]:mm")</f>
        <v>34:09</v>
      </c>
      <c r="N19" s="38" t="str">
        <f t="array" ref="N19">TEXT(SUM(IFERROR(TIMEVALUE(N3:N18))),"[hh]:mm")</f>
        <v>34:09</v>
      </c>
      <c r="O19" s="38" t="str">
        <f t="array" ref="O19">TEXT(SUM(IFERROR(TIMEVALUE(O3:O18))),"[hh]:mm")</f>
        <v>00:00</v>
      </c>
      <c r="P19" s="25"/>
    </row>
    <row r="20">
      <c r="A20" s="41"/>
      <c r="E20" s="42"/>
      <c r="F20" s="43" t="s">
        <v>25</v>
      </c>
      <c r="G20" s="4"/>
      <c r="H20" s="44" t="str">
        <f>INDIRECT(D22&amp; "!H21")</f>
        <v>4638:54</v>
      </c>
      <c r="I20" s="44" t="str">
        <f>INDIRECT(D22&amp; "!I21")</f>
        <v>4860:03</v>
      </c>
      <c r="J20" s="45">
        <f>INDIRECT(D22&amp; "!J21")</f>
        <v>1487</v>
      </c>
      <c r="K20" s="45">
        <f>INDIRECT(D22&amp; "!k21")</f>
        <v>801</v>
      </c>
      <c r="L20" s="44" t="str">
        <f>INDIRECT(D22&amp; "!l21")</f>
        <v>1951:16</v>
      </c>
      <c r="M20" s="44" t="str">
        <f>INDIRECT(D22&amp; "!m21")</f>
        <v>4704:48</v>
      </c>
      <c r="N20" s="44" t="str">
        <f>INDIRECT(D22&amp; "!n21")</f>
        <v>2293:05</v>
      </c>
      <c r="O20" s="44" t="str">
        <f>INDIRECT(D22&amp; "!o21")</f>
        <v>2344:29</v>
      </c>
      <c r="P20" s="25"/>
    </row>
    <row r="21">
      <c r="A21" s="46"/>
      <c r="B21" s="47"/>
      <c r="C21" s="47"/>
      <c r="D21" s="47"/>
      <c r="E21" s="36"/>
      <c r="F21" s="43" t="s">
        <v>26</v>
      </c>
      <c r="G21" s="4"/>
      <c r="H21" s="48" t="str">
        <f t="shared" ref="H21:I21" si="9">TEXT(H20+H19,"[h]:mm")</f>
        <v>4673:03</v>
      </c>
      <c r="I21" s="48" t="str">
        <f t="shared" si="9"/>
        <v>4894:12</v>
      </c>
      <c r="J21" s="49">
        <f t="shared" ref="J21:K21" si="10">SUM(J19:J20)</f>
        <v>1499</v>
      </c>
      <c r="K21" s="49">
        <f t="shared" si="10"/>
        <v>805</v>
      </c>
      <c r="L21" s="48" t="str">
        <f t="shared" ref="L21:O21" si="11">TEXT(L20+L19,"[h]:mm")</f>
        <v>1957:06</v>
      </c>
      <c r="M21" s="48" t="str">
        <f t="shared" si="11"/>
        <v>4738:57</v>
      </c>
      <c r="N21" s="48" t="str">
        <f t="shared" si="11"/>
        <v>2327:14</v>
      </c>
      <c r="O21" s="48" t="str">
        <f t="shared" si="11"/>
        <v>2344:29</v>
      </c>
      <c r="P21" s="50"/>
    </row>
    <row r="22">
      <c r="A22" s="51" t="s">
        <v>27</v>
      </c>
      <c r="B22" s="52"/>
      <c r="C22" s="4"/>
      <c r="D22" s="53" t="s">
        <v>134</v>
      </c>
      <c r="E22" s="54"/>
      <c r="M22" s="55"/>
    </row>
  </sheetData>
  <mergeCells count="15">
    <mergeCell ref="L1:M1"/>
    <mergeCell ref="N1:O1"/>
    <mergeCell ref="P1:P2"/>
    <mergeCell ref="A19:E21"/>
    <mergeCell ref="F19:G19"/>
    <mergeCell ref="F20:G20"/>
    <mergeCell ref="F21:G21"/>
    <mergeCell ref="A22:C22"/>
    <mergeCell ref="A1:A2"/>
    <mergeCell ref="B1:C1"/>
    <mergeCell ref="D1:E1"/>
    <mergeCell ref="F1:G1"/>
    <mergeCell ref="H1:H2"/>
    <mergeCell ref="I1:I2"/>
    <mergeCell ref="J1:K1"/>
  </mergeCells>
  <drawing r:id="rId1"/>
</worksheet>
</file>